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inanzasCDMX\Desktop\Servicio Social\MACRO FID\"/>
    </mc:Choice>
  </mc:AlternateContent>
  <xr:revisionPtr revIDLastSave="0" documentId="13_ncr:1_{52035579-1ED9-4B66-AE06-ABD5586AADD6}" xr6:coauthVersionLast="47" xr6:coauthVersionMax="47" xr10:uidLastSave="{00000000-0000-0000-0000-000000000000}"/>
  <workbookProtection workbookAlgorithmName="SHA-512" workbookHashValue="Te0+SfeAUE67t9B2zV4irtIx0M+/y9cP7LRANZaOd2Mucf88kQjPRNAPHLawIH/135Z4m+9lkwwmkVN3ohkNfg==" workbookSaltValue="u5nH0YMWNrvug7JYTA7zdw==" workbookSpinCount="100000" lockStructure="1"/>
  <bookViews>
    <workbookView xWindow="2010" yWindow="340" windowWidth="10750" windowHeight="8170" xr2:uid="{FC4A547D-F3F7-4236-A178-7CD24F09560F}"/>
  </bookViews>
  <sheets>
    <sheet name="Caratula" sheetId="1" r:id="rId1"/>
    <sheet name="CATALOGO" sheetId="2" state="veryHidden" r:id="rId2"/>
    <sheet name="CG" sheetId="3" state="veryHidden" r:id="rId3"/>
    <sheet name="Pp" sheetId="4" state="veryHidden" r:id="rId4"/>
  </sheets>
  <definedNames>
    <definedName name="_xlnm._FilterDatabase" localSheetId="0" hidden="1">Caratula!$B$1:$Q$18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" i="1" l="1"/>
  <c r="A7" i="1"/>
  <c r="L7" i="1" s="1"/>
  <c r="AD4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3" i="2"/>
  <c r="P9" i="1" l="1"/>
  <c r="H9" i="1"/>
  <c r="K9" i="1"/>
  <c r="C12" i="1"/>
  <c r="N9" i="1"/>
  <c r="E12" i="1"/>
  <c r="G12" i="1"/>
  <c r="I12" i="1"/>
  <c r="E10" i="1"/>
  <c r="C9" i="1"/>
  <c r="J10" i="1"/>
  <c r="O12" i="1"/>
  <c r="C10" i="1"/>
  <c r="K12" i="1"/>
  <c r="M12" i="1"/>
  <c r="E9" i="1"/>
  <c r="L10" i="1"/>
  <c r="Q12" i="1"/>
</calcChain>
</file>

<file path=xl/sharedStrings.xml><?xml version="1.0" encoding="utf-8"?>
<sst xmlns="http://schemas.openxmlformats.org/spreadsheetml/2006/main" count="963" uniqueCount="344">
  <si>
    <t>DOCUMENTO DE DIAGNÓSTICO Y DISEÑO</t>
  </si>
  <si>
    <t>PROGRAMAS PRESUPUESTARIOS CON FID</t>
  </si>
  <si>
    <t>EJERCICIO FISCAL</t>
  </si>
  <si>
    <t>[AAAA]</t>
  </si>
  <si>
    <t>La carátula resume la trazabilidad del diseño; no sustituye el Documento ni la FID.</t>
  </si>
  <si>
    <t>DATOS DE IDENTIFICACIÓN DEL PROGRAMA PRESUPUESTARIO</t>
  </si>
  <si>
    <t>Clave del Centro Gestor</t>
  </si>
  <si>
    <t>Clave del Pp</t>
  </si>
  <si>
    <t>ALINEACIÓN PROGRAMÁTICA Y CLASIFICACIÓN FUNCIONAL</t>
  </si>
  <si>
    <t>U009</t>
  </si>
  <si>
    <t>Unidad Responsable del Gasto</t>
  </si>
  <si>
    <t>Denominación del Pp</t>
  </si>
  <si>
    <t>Eje</t>
  </si>
  <si>
    <t>Objetivo</t>
  </si>
  <si>
    <t>Estrategia</t>
  </si>
  <si>
    <t>ODS</t>
  </si>
  <si>
    <t>Meta del ODS</t>
  </si>
  <si>
    <t>Denominación</t>
  </si>
  <si>
    <t>CLASIFICACIÓN FUNCIONAL</t>
  </si>
  <si>
    <t>Finalidad</t>
  </si>
  <si>
    <t>Función</t>
  </si>
  <si>
    <t>Subfunción</t>
  </si>
  <si>
    <t>Actividad institucional</t>
  </si>
  <si>
    <t>Desarrollo Social</t>
  </si>
  <si>
    <t>Protección Social</t>
  </si>
  <si>
    <t>SÍNTESIS DEL DIAGNÓSTICO Y DISEÑO</t>
  </si>
  <si>
    <t>PROBLEMA CENTRAL</t>
  </si>
  <si>
    <t>ÁREA DE ENFOQUE O PERSONAS DESTINATARIAS</t>
  </si>
  <si>
    <t>[Condición negativa, delimitada y verificable que justifica la intervención]</t>
  </si>
  <si>
    <t>[Unidad en la que se observa el problema y se espera el cambio; incluir personas destinatarias cuando corresponda]</t>
  </si>
  <si>
    <t>VINCULACIÓN CON EL INDICADOR DE SEGUIMIENTO DE LA FID</t>
  </si>
  <si>
    <t>NIVEL DE SEGUIMIENTO</t>
  </si>
  <si>
    <t>OBJETIVO CENTRAL
(referente del cambio)</t>
  </si>
  <si>
    <t>NOMBRE DEL INDICADOR</t>
  </si>
  <si>
    <t>DEFINICIÓN</t>
  </si>
  <si>
    <t>MÉTODO DE CÁLCULO</t>
  </si>
  <si>
    <t>UNIDAD DE MEDIDA</t>
  </si>
  <si>
    <t>TIPO / DIM. / FREC.</t>
  </si>
  <si>
    <t>META ANUAL</t>
  </si>
  <si>
    <t>UNIDAD</t>
  </si>
  <si>
    <t>META</t>
  </si>
  <si>
    <t>NUM.</t>
  </si>
  <si>
    <t>DEN.</t>
  </si>
  <si>
    <t>SEGUIMIENTO
OPERATIVO</t>
  </si>
  <si>
    <t>[Cambio que el Pp pretende promover; el indicador no mide directamente su cumplimiento]</t>
  </si>
  <si>
    <t>[Nombre claro del indicador de seguimiento]</t>
  </si>
  <si>
    <t>[Qué mide el indicador y respecto de qué universo]</t>
  </si>
  <si>
    <t>[Fórmula que relaciona las variables del indicador]</t>
  </si>
  <si>
    <t>[Unidad]</t>
  </si>
  <si>
    <t>GESTIÓN
[Dimensión]
[Frecuencia]</t>
  </si>
  <si>
    <t>[Valor]</t>
  </si>
  <si>
    <t>Medios de verificación</t>
  </si>
  <si>
    <t>[Registros o fuentes que permiten comprobar las variables]</t>
  </si>
  <si>
    <t>Línea base</t>
  </si>
  <si>
    <t>[Año y valor]</t>
  </si>
  <si>
    <t>Sentido</t>
  </si>
  <si>
    <t>VALIDACIÓN</t>
  </si>
  <si>
    <t>ELABORÓ</t>
  </si>
  <si>
    <t>REVISÓ</t>
  </si>
  <si>
    <t>AUTORIZÓ</t>
  </si>
  <si>
    <t>Nombre, cargo, fecha y firma</t>
  </si>
  <si>
    <t>La información deberá ser congruente con el Documento de Diagnóstico y Diseño y con la FID del ejercicio fiscal aplicable.</t>
  </si>
  <si>
    <t>Celdas en color crema: espacios de captura. La información deberá ser congruente con el Documento de Diagnóstico y Diseño y con la FID del ejercicio fiscal aplicable.</t>
  </si>
  <si>
    <t xml:space="preserve">                 </t>
  </si>
  <si>
    <t>SÍNTESIS DEL DIAGNÓSTICO</t>
  </si>
  <si>
    <t>VINCULACIÓN CON EL INDICADOR DE SEGUIMIENTO</t>
  </si>
  <si>
    <t>[Año y Valor]</t>
  </si>
  <si>
    <t>Ascendente</t>
  </si>
  <si>
    <t>Desagregación geográfica</t>
  </si>
  <si>
    <t>[Alcaldía ó Ciudad de México]</t>
  </si>
  <si>
    <t>Cllave_2027</t>
  </si>
  <si>
    <t>Centro
Gestor</t>
  </si>
  <si>
    <t>Unidad Responsable
Denominación</t>
  </si>
  <si>
    <t>Tipo de URG</t>
  </si>
  <si>
    <t>Programa P. 2027</t>
  </si>
  <si>
    <t>Programa P.
Denominación 2027</t>
  </si>
  <si>
    <t>Eje
(1)</t>
  </si>
  <si>
    <t>Den</t>
  </si>
  <si>
    <t>DESC</t>
  </si>
  <si>
    <t>Finalidad
Denominación</t>
  </si>
  <si>
    <t>Función
Denominación</t>
  </si>
  <si>
    <t>SubFuncion
Denominación</t>
  </si>
  <si>
    <t>AI</t>
  </si>
  <si>
    <t>AI
Denominación</t>
  </si>
  <si>
    <t>Concepto</t>
  </si>
  <si>
    <t>Metas ODS</t>
  </si>
  <si>
    <t>MODS</t>
  </si>
  <si>
    <t>Metas ODS definición</t>
  </si>
  <si>
    <t>01C001P020</t>
  </si>
  <si>
    <t>01C001</t>
  </si>
  <si>
    <t>Jefatura de Gobierno</t>
  </si>
  <si>
    <t>Dependencias</t>
  </si>
  <si>
    <t>P020</t>
  </si>
  <si>
    <t>Planeación y seguimiento de la política gubernamental</t>
  </si>
  <si>
    <t>FID</t>
  </si>
  <si>
    <t>07</t>
  </si>
  <si>
    <t>Ciudad participativa, democrática, abierta y con gobierno digital eficiente</t>
  </si>
  <si>
    <t>01</t>
  </si>
  <si>
    <t>Ciudad participativa, democrática y abierta</t>
  </si>
  <si>
    <t>00</t>
  </si>
  <si>
    <t>Gobierno</t>
  </si>
  <si>
    <t>Coordinación de la Política de Gobierno</t>
  </si>
  <si>
    <t>Presidencia / Gubernatura</t>
  </si>
  <si>
    <t>Conducción de la política de gobierno</t>
  </si>
  <si>
    <t>Ciudades y comunidades sostenibles</t>
  </si>
  <si>
    <t>11.a</t>
  </si>
  <si>
    <t>a</t>
  </si>
  <si>
    <t>Apoyar los vínculos económicos, sociales y ambientales positivos entre las zonas urbanas, periurbanas y rurales fortaleciendo la planificación del desarrollo nacional y regional.</t>
  </si>
  <si>
    <t>01P0ESQ002</t>
  </si>
  <si>
    <t>01P0ES</t>
  </si>
  <si>
    <t>Fondo para el Desarrollo Económico y Social</t>
  </si>
  <si>
    <t>Entidades</t>
  </si>
  <si>
    <t>Q002</t>
  </si>
  <si>
    <t xml:space="preserve">Investigación para el desarrollo socioeconómico </t>
  </si>
  <si>
    <t>Ciudad cuidadora y de bienestar, con igualdad sustantiva y de derechos plenos</t>
  </si>
  <si>
    <t>06</t>
  </si>
  <si>
    <t>Ciudad con educación, ciencia y tecnología</t>
  </si>
  <si>
    <t>Propiciar la innovación en el impulso a los nuevos motores de crecimiento de la economía de la ciudad y la transformación del tejido productivo, entre ellos, digitalización e inteligencia artificial, movilidad, agua, industrias creativas, servicios logísticos, economía circular, salud, educación, vivienda, economía social.</t>
  </si>
  <si>
    <t>Desarrollo Económico</t>
  </si>
  <si>
    <t>Asuntos Económicos, Comerciales y Laborales en General</t>
  </si>
  <si>
    <t>Asuntos Económicos y Comerciales en General</t>
  </si>
  <si>
    <t>030</t>
  </si>
  <si>
    <t>Crecimiento y desarrollo sostenible</t>
  </si>
  <si>
    <t>3</t>
  </si>
  <si>
    <t>De aquí a 2030, aumentar la urbanización inclusiva y sostenible y la capacidad para la planificación y la gestión participativas, integradas y sostenibles de los asentamientos humanos en todos los países</t>
  </si>
  <si>
    <t>02C001U019</t>
  </si>
  <si>
    <t>02C001</t>
  </si>
  <si>
    <t>Secretaría de Gobierno</t>
  </si>
  <si>
    <t>U019</t>
  </si>
  <si>
    <t>Sí al desarme, sí a la paz</t>
  </si>
  <si>
    <t>02</t>
  </si>
  <si>
    <t>Ciudad segura, en paz y resiliente</t>
  </si>
  <si>
    <t>Ciudad con seguridad y paz</t>
  </si>
  <si>
    <t>Ampliar los programas de desarme voluntario para reducir la presencia de armas en las comunidades.</t>
  </si>
  <si>
    <t>Política Interior</t>
  </si>
  <si>
    <t>013</t>
  </si>
  <si>
    <t>Prevención de la violencia con participación ciudadana</t>
  </si>
  <si>
    <t>1</t>
  </si>
  <si>
    <t>De aquí a 2030, asegurar el acceso de todas las personas a viviendas y servicios básicos adecuados, seguros y asequibles y mejorar los barrios marginales</t>
  </si>
  <si>
    <t>02CDBPE097</t>
  </si>
  <si>
    <t>02CDBP</t>
  </si>
  <si>
    <t>Comisión de Búsqueda de Personas de la Ciudad de México</t>
  </si>
  <si>
    <t>Órganos Desconcentrados</t>
  </si>
  <si>
    <t>E097</t>
  </si>
  <si>
    <t>Acciones de búsqueda, localización e identificación de personas</t>
  </si>
  <si>
    <t>Asuntos de Orden Público y de Seguridad Interior</t>
  </si>
  <si>
    <t>Otros Asuntos de Orden Público y Seguridad</t>
  </si>
  <si>
    <t>Búsqueda de personas desaparecidas y no identificadas</t>
  </si>
  <si>
    <t>Paz, justicia e instituciones sólidas</t>
  </si>
  <si>
    <t>16.a</t>
  </si>
  <si>
    <t>Fortalecer las instituciones nacionales pertinentes, incluso mediante la cooperación internacional, para crear a todos los niveles, particularmente en los países en desarrollo, la capacidad de prevenir la violencia y combatir el terrorismo y la delincuencia.</t>
  </si>
  <si>
    <t>02PDAVE109</t>
  </si>
  <si>
    <t>02PDAV</t>
  </si>
  <si>
    <t>Comisión Ejecutiva de Atención a Víctimas de la Ciudad de México</t>
  </si>
  <si>
    <t>E109</t>
  </si>
  <si>
    <t>Apoyo integral a víctimas</t>
  </si>
  <si>
    <t>03</t>
  </si>
  <si>
    <t>Ciudad que produce salud</t>
  </si>
  <si>
    <t>Brindar atención médica integral y de apoyo psicológico a las víctimas de violencia.</t>
  </si>
  <si>
    <t>Atención a víctimas</t>
  </si>
  <si>
    <t>02PDDPE158</t>
  </si>
  <si>
    <t>02PDDP</t>
  </si>
  <si>
    <t>Mecanismo para la protección Integral de Personas Defensoras de Derechos Humanos y Periodistas</t>
  </si>
  <si>
    <t>E158</t>
  </si>
  <si>
    <t>Protección integral de personas periodistas y colaboradoras periodísticas, defensoras de derechos humanos y del medio ambiente</t>
  </si>
  <si>
    <t>Diseñar estrategias de prevención del delito e implementar acciones operativas coordinadas en el gabinete de seguridad, así como desarrollar estrategias especiales para reducir la incidencia delictiva en general y de delitos específicos</t>
  </si>
  <si>
    <t>Acciones para la protección integral de personas defensoras de los derechos humanos, de la libertad de expresión y el periodismo</t>
  </si>
  <si>
    <t>Reducción de las desigualdades</t>
  </si>
  <si>
    <t>2</t>
  </si>
  <si>
    <t>De aquí a 2030, potenciar y promover la inclusión social, económica y política de todas las personas, independientemente de su edad, sexo, discapacidad, raza, etnia, origen, religión o situación económica u otra condición</t>
  </si>
  <si>
    <t>04P0DER001</t>
  </si>
  <si>
    <t>04P0DE</t>
  </si>
  <si>
    <t>Fondo de Desarrollo Económico</t>
  </si>
  <si>
    <t>R001</t>
  </si>
  <si>
    <t>Seguimiento a recuperación de cartera</t>
  </si>
  <si>
    <t>039</t>
  </si>
  <si>
    <t>Financiamiento y créditos</t>
  </si>
  <si>
    <t>04P0DSF006</t>
  </si>
  <si>
    <t>04P0DS</t>
  </si>
  <si>
    <t>Fondo para el Desarrollo Social</t>
  </si>
  <si>
    <t>F006</t>
  </si>
  <si>
    <t>Financiamiento a microcréditos para el autoempleo, atención a las medianas y pequeñas empresas y comercialización de productos rurales</t>
  </si>
  <si>
    <t>Ciudad próspera, con empleo, desarrollo compartido e innovación tecnológica</t>
  </si>
  <si>
    <t>Ciudad próspera con empleo y economía a favor de la gente</t>
  </si>
  <si>
    <t>Crear incentivos para las empresas que adopten esquemas de trabajo digno, acciones afirmativas que abatan las brechas de género, mejoren las condiciones de trabajo y promuevan capacitación para la profesionalización laboral.</t>
  </si>
  <si>
    <t>07CD01B001</t>
  </si>
  <si>
    <t>07CD01</t>
  </si>
  <si>
    <t>Planta Productora de Mezclas Asfálticas</t>
  </si>
  <si>
    <t>B001</t>
  </si>
  <si>
    <t>Producción y comercialización de mezclas asfálticas</t>
  </si>
  <si>
    <t>04</t>
  </si>
  <si>
    <t>Derecho a la ciudad con planeación, movilidad sustentable y vivienda para todas y todos</t>
  </si>
  <si>
    <t>Ciudad con movilidad integrada y sustentable</t>
  </si>
  <si>
    <t>Implementar el programa Bache Cero, que garantizará la reparación de vialidades primarias y secundarias de manera permanente y rápida.</t>
  </si>
  <si>
    <t>Minería, manufacturas y construcción</t>
  </si>
  <si>
    <t>Manufacturas</t>
  </si>
  <si>
    <t>070</t>
  </si>
  <si>
    <t>Producción y comercialización de mezcla asfáltica para la rehabilitación de las vías primarias y secundarias</t>
  </si>
  <si>
    <t>Producción y consumo responsables</t>
  </si>
  <si>
    <t>De aquí a 2030, lograr la Gestión sostenible y el uso eficiente de los recursos naturales.</t>
  </si>
  <si>
    <t>07PDIFK012</t>
  </si>
  <si>
    <t>07PDIF</t>
  </si>
  <si>
    <t>Instituto Local de la Infraestructura Física Educativa</t>
  </si>
  <si>
    <t>K012</t>
  </si>
  <si>
    <t>Rehabilitación, equipamiento y construcción de infraestructura educativa</t>
  </si>
  <si>
    <t>Fortalecer la infraestructura de 2,274 escuelas públicas de educación básica, a través del programa "La Escuela es nuestra", y de los planteles de educación media superior en colaboración con la Autoridad Educativa Federal en la Ciudad de México.</t>
  </si>
  <si>
    <t>Educación</t>
  </si>
  <si>
    <t>Educación básica</t>
  </si>
  <si>
    <t>041</t>
  </si>
  <si>
    <t>Fortalecimiento a la educación</t>
  </si>
  <si>
    <t>09C001U009</t>
  </si>
  <si>
    <t>09C001</t>
  </si>
  <si>
    <t>Secretaría de Administración y Finanzas</t>
  </si>
  <si>
    <t>Otros subsidios</t>
  </si>
  <si>
    <t>Asuntos Financieros y Hacendarios</t>
  </si>
  <si>
    <t>Asuntos Hacendarios</t>
  </si>
  <si>
    <t>011</t>
  </si>
  <si>
    <t>Política fiscal y tributaria</t>
  </si>
  <si>
    <t>09PDLRJ001</t>
  </si>
  <si>
    <t>09PDLR</t>
  </si>
  <si>
    <t>Caja de Previsión para Trabajadores a Lista de Raya</t>
  </si>
  <si>
    <t>J001</t>
  </si>
  <si>
    <t>Pago de pensiones y jubilaciones</t>
  </si>
  <si>
    <t>Otros De Seguridad Social y Asistencia Social</t>
  </si>
  <si>
    <t>Administración del sistema de pensiones y jubilaciones</t>
  </si>
  <si>
    <t>4</t>
  </si>
  <si>
    <t>Adoptar políticas, especialmente fiscales, salariales y de Protección Social, y lograr progresivamente una mayor igualdad.</t>
  </si>
  <si>
    <t>09PDPAJ001</t>
  </si>
  <si>
    <t>09PDPA</t>
  </si>
  <si>
    <t>Caja de Previsión de la Policía Auxiliar</t>
  </si>
  <si>
    <t>09PDPPJ001</t>
  </si>
  <si>
    <t>09PDPP</t>
  </si>
  <si>
    <t>Caja de Previsión de la Policía Preventiva</t>
  </si>
  <si>
    <t>09PFRCG010</t>
  </si>
  <si>
    <t>09PFRC</t>
  </si>
  <si>
    <t>Fideicomiso de Recuperación Crediticia</t>
  </si>
  <si>
    <t>G010</t>
  </si>
  <si>
    <t>Recuperación óptima de los créditos</t>
  </si>
  <si>
    <t>Ciudad con suelo y vivienda accesible y adecuada</t>
  </si>
  <si>
    <t>05</t>
  </si>
  <si>
    <t>Brindar financiamientos a familias de escasos recursos para la adquisición de vivienda nueva, asegurando condiciones accesibles y justas que faciliten su derecho a una vivienda digna.</t>
  </si>
  <si>
    <t>Vivienda y Servicios a la Comunidad</t>
  </si>
  <si>
    <t>Vivienda</t>
  </si>
  <si>
    <t>Recuperación crediticia</t>
  </si>
  <si>
    <t>Trabajo decente y crecimiento económico</t>
  </si>
  <si>
    <t>Promover políticas orientadas al desarrollo que apoyen las actividades productivas, la creación de puestos de trabajo decentes, el emprendimiento, la creatividad y la innovación, y fomentar la formalización y el crecimiento de las microempresas y las pequeñas y medianas empresas, incluso mediante el acceso a servicios financieros</t>
  </si>
  <si>
    <t>10P0TPU022</t>
  </si>
  <si>
    <t>10P0TP</t>
  </si>
  <si>
    <t>Fideicomiso para el Fondo de Promoción para el Financiamiento del Transporte Público</t>
  </si>
  <si>
    <t>U022</t>
  </si>
  <si>
    <t>Acciones para mejorar el servicio de Transporte Público, así como la infraestructura asociada</t>
  </si>
  <si>
    <t>Transporte</t>
  </si>
  <si>
    <t>Otros Relacionados con Transporte</t>
  </si>
  <si>
    <t>Acciones de mejora para el servicio transporte público</t>
  </si>
  <si>
    <t>De aquí a 2030, proporcionar acceso a sistemas de transporte seguros, asequibles, accesibles y sostenibles para todos y mejorar la seguridad vial, en particular mediante la ampliación del transporte público, prestando especial atención a las necesidades de las personas en situación de vulnerabilidad, las mujeres, los niños, las personas con discapacidad y las personas de edad.</t>
  </si>
  <si>
    <t>10PDMEU039</t>
  </si>
  <si>
    <t>10PDME</t>
  </si>
  <si>
    <t xml:space="preserve">Sistema de Transporte Colectivo </t>
  </si>
  <si>
    <t>U039</t>
  </si>
  <si>
    <t>Convenios para la modernización de sistemas de movilidad y transporte</t>
  </si>
  <si>
    <t>Se destinará una inversión histórica de 23,000 millones de pesos para el mantenimiento y modernización del Metro, garantizando su eficiencia y seguridad.</t>
  </si>
  <si>
    <t>Ampliación de infraestructura para el transporte público</t>
  </si>
  <si>
    <t>10PDTEJ001</t>
  </si>
  <si>
    <t>10PDTE</t>
  </si>
  <si>
    <t>Servicio de Transportes Eléctricos</t>
  </si>
  <si>
    <t>Continuar con la expansión del trolebús elevado para reducir los tiempos de traslado, especialmente desde las zonas del oriente hacia el centro de la ciudad.</t>
  </si>
  <si>
    <t>Adoptar políticas, especialmente fiscales, salariales y de protección social, y lograr progresivamente una mayor igualdad.</t>
  </si>
  <si>
    <t>15C006U009</t>
  </si>
  <si>
    <t>15C006</t>
  </si>
  <si>
    <t>Tesorería</t>
  </si>
  <si>
    <t>Otros subsidios para el pago de contribuciones</t>
  </si>
  <si>
    <t>16C000D001</t>
  </si>
  <si>
    <t>16C000</t>
  </si>
  <si>
    <t>Deuda Pública</t>
  </si>
  <si>
    <t>D001</t>
  </si>
  <si>
    <t>Servicio de la deuda</t>
  </si>
  <si>
    <t>Otras No Clasificadas en Funciones Anteriores</t>
  </si>
  <si>
    <t>Transacciones de la Deuda Pública / Costo Financiero de la Deuda</t>
  </si>
  <si>
    <t>Deuda Pública Interna</t>
  </si>
  <si>
    <t>029</t>
  </si>
  <si>
    <t>16C000D002</t>
  </si>
  <si>
    <t>D002</t>
  </si>
  <si>
    <t>Devolución de ingresos percibidos indebidamente</t>
  </si>
  <si>
    <t>Devolución a contribuyentes</t>
  </si>
  <si>
    <t>26C001U049</t>
  </si>
  <si>
    <t>26C001</t>
  </si>
  <si>
    <t>Secretaría de Salud</t>
  </si>
  <si>
    <t>U049</t>
  </si>
  <si>
    <t>Fortalecimiento de los servicios de salud para el bienestar en la Ciudad de México</t>
  </si>
  <si>
    <t>Coordinar la integración y monitoreo de los planes de acción del sector salud de la Ciudad de México</t>
  </si>
  <si>
    <t>Salud</t>
  </si>
  <si>
    <t>Prestación de Servicios de Salud a la Persona</t>
  </si>
  <si>
    <t>Prestación de servicios médicos generales</t>
  </si>
  <si>
    <t>Salud y bienestar</t>
  </si>
  <si>
    <t>Para 2030, reducir en un tercio la mortalidad prematura por enfermedades no transmisibles mediante la prevención y el tratamiento y promover la salud mental y el bienestar</t>
  </si>
  <si>
    <t>26PDSPU049</t>
  </si>
  <si>
    <t>26PDSP</t>
  </si>
  <si>
    <t>Servicios de Salud Pública</t>
  </si>
  <si>
    <t>36PDIDU042</t>
  </si>
  <si>
    <t>36PDID</t>
  </si>
  <si>
    <t>Instituto del Deporte</t>
  </si>
  <si>
    <t>U042</t>
  </si>
  <si>
    <t>Apoyos y estímulos deportivos para el Bienestar</t>
  </si>
  <si>
    <t>Otorgar apoyo económico a 400 personas medallistas de Competencias Nacionales y Paranacionales 2025 y a 30 Asociaciones Deportivas, a fin de fomentar la práctica deportiva.</t>
  </si>
  <si>
    <t>Recreación, Cultura y otras Manifestaciones Sociales</t>
  </si>
  <si>
    <t>Deporte y recreación</t>
  </si>
  <si>
    <t>046</t>
  </si>
  <si>
    <t>Impulso y fomento a la cultura física y el deporte</t>
  </si>
  <si>
    <t>Educación de calidad</t>
  </si>
  <si>
    <t>7</t>
  </si>
  <si>
    <t>De aquí a 2030, asegurar que todos los alumnos adquieran los conocimientos teóricos y prácticos necesarios para promover el desarrollo sostenible, entre otras cosas mediante la educación para el desarrollo sostenible y los estilos de vida sostenibles, los derechos humanos, la igualdad de genero, la promoción de una cultura de paz y no violencia, la ciudadanía mundial y la valoración de la diversidad cultural y la contribución de la cultura al desarrollo sostenible.</t>
  </si>
  <si>
    <t>36PFEGU043</t>
  </si>
  <si>
    <t>36PFEG</t>
  </si>
  <si>
    <t>Fideicomiso Bienestar Educativo</t>
  </si>
  <si>
    <t>U043</t>
  </si>
  <si>
    <t>Va segur@</t>
  </si>
  <si>
    <t>Brindar apoyo y protección médica a estudiantes de nivel básico y medio superior, así como al personal docente, en caso de accidentes escolares dentro de los planteles, en los trayectos casa-escuela y escuela-casa, y durante actividades extraescolares, a través del programa “Va Segur@” para garantizar su bienestar y seguridad en todo momento.</t>
  </si>
  <si>
    <t>005</t>
  </si>
  <si>
    <t>Seguro contra accidentes personales de escolares</t>
  </si>
  <si>
    <t>De aquí a 2030, asegurar que todas las niñas y todos los niños terminen la enseñanza primaria y secundaria, que ha de ser gratuita, equitativa y de calidad y producir resultados de aprendizaje pertinentes y efectivos.</t>
  </si>
  <si>
    <t>CG</t>
  </si>
  <si>
    <t>Pp</t>
  </si>
  <si>
    <t>Inst seg 7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</si>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</sst>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rgb="FFB28E5C"/>
      <name val="Roboto"/>
    </font>
    <font>
      <sz val="11"/>
      <color theme="1"/>
      <name val="Roboto"/>
    </font>
    <font>
      <b/>
      <sz val="14"/>
      <color theme="0"/>
      <name val="Roboto"/>
    </font>
    <font>
      <i/>
      <sz val="12"/>
      <color rgb="FF58595A"/>
      <name val="Roboto"/>
    </font>
    <font>
      <b/>
      <sz val="12"/>
      <color theme="1"/>
      <name val="Roboto"/>
    </font>
    <font>
      <b/>
      <sz val="12"/>
      <color rgb="FF333333"/>
      <name val="Roboto"/>
    </font>
    <font>
      <i/>
      <sz val="12"/>
      <color rgb="FF6B6B6B"/>
      <name val="Roboto"/>
    </font>
    <font>
      <i/>
      <sz val="10"/>
      <color rgb="FF6B6B6B"/>
      <name val="Roboto"/>
    </font>
    <font>
      <b/>
      <sz val="14"/>
      <color rgb="FFFFFFFF"/>
      <name val="Roboto"/>
    </font>
    <font>
      <b/>
      <sz val="24"/>
      <color rgb="FF9D2134"/>
      <name val="Roboto"/>
    </font>
    <font>
      <i/>
      <sz val="14"/>
      <color rgb="FF58595A"/>
      <name val="Roboto"/>
    </font>
    <font>
      <b/>
      <sz val="12"/>
      <color rgb="FFFFFFFF"/>
      <name val="Roboto"/>
    </font>
    <font>
      <b/>
      <sz val="12"/>
      <color rgb="FF9D2134"/>
      <name val="Roboto"/>
    </font>
    <font>
      <sz val="11"/>
      <name val="Roboto"/>
    </font>
    <font>
      <b/>
      <sz val="12"/>
      <color theme="0"/>
      <name val="Roboto"/>
    </font>
    <font>
      <b/>
      <sz val="11"/>
      <color theme="0"/>
      <name val="Roboto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D2134"/>
        <bgColor indexed="64"/>
      </patternFill>
    </fill>
    <fill>
      <patternFill patternType="solid">
        <fgColor rgb="FFB28E5C"/>
        <bgColor indexed="64"/>
      </patternFill>
    </fill>
    <fill>
      <patternFill patternType="solid">
        <fgColor rgb="FFCCB494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B28E5C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</fills>
  <borders count="35">
    <border>
      <left/>
      <right/>
      <top/>
      <bottom/>
      <diagonal/>
    </border>
    <border>
      <left style="medium">
        <color rgb="FF9D2148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 style="medium">
        <color rgb="FF9D2148"/>
      </right>
      <top style="thin">
        <color rgb="FF9A9A9A"/>
      </top>
      <bottom style="thin">
        <color rgb="FF9A9A9A"/>
      </bottom>
      <diagonal/>
    </border>
    <border>
      <left/>
      <right/>
      <top style="thin">
        <color rgb="FF9A9A9A"/>
      </top>
      <bottom/>
      <diagonal/>
    </border>
    <border>
      <left/>
      <right style="medium">
        <color rgb="FF9D2148"/>
      </right>
      <top style="thin">
        <color rgb="FF9A9A9A"/>
      </top>
      <bottom/>
      <diagonal/>
    </border>
    <border>
      <left style="medium">
        <color rgb="FF9D2148"/>
      </left>
      <right/>
      <top style="thin">
        <color rgb="FF9A9A9A"/>
      </top>
      <bottom/>
      <diagonal/>
    </border>
    <border>
      <left style="thin">
        <color rgb="FF58595A"/>
      </left>
      <right style="thin">
        <color rgb="FF58595A"/>
      </right>
      <top style="thin">
        <color rgb="FF58595A"/>
      </top>
      <bottom style="thin">
        <color rgb="FF58595A"/>
      </bottom>
      <diagonal/>
    </border>
    <border>
      <left style="medium">
        <color rgb="FF9D2148"/>
      </left>
      <right style="thin">
        <color rgb="FF9A9A9A"/>
      </right>
      <top style="thin">
        <color rgb="FF9A9A9A"/>
      </top>
      <bottom style="medium">
        <color rgb="FF9D2148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medium">
        <color rgb="FF9D2148"/>
      </bottom>
      <diagonal/>
    </border>
    <border>
      <left style="thin">
        <color rgb="FF9A9A9A"/>
      </left>
      <right/>
      <top style="thin">
        <color rgb="FF9A9A9A"/>
      </top>
      <bottom style="medium">
        <color rgb="FF9D2148"/>
      </bottom>
      <diagonal/>
    </border>
    <border>
      <left style="medium">
        <color rgb="FF9D2148"/>
      </left>
      <right/>
      <top style="medium">
        <color rgb="FF9D2148"/>
      </top>
      <bottom style="thin">
        <color rgb="FFB28E5C"/>
      </bottom>
      <diagonal/>
    </border>
    <border>
      <left/>
      <right/>
      <top style="medium">
        <color rgb="FF9D2148"/>
      </top>
      <bottom style="thin">
        <color rgb="FFB28E5C"/>
      </bottom>
      <diagonal/>
    </border>
    <border>
      <left/>
      <right style="medium">
        <color rgb="FF9D2148"/>
      </right>
      <top style="medium">
        <color rgb="FF9D2148"/>
      </top>
      <bottom style="thin">
        <color rgb="FFB28E5C"/>
      </bottom>
      <diagonal/>
    </border>
    <border>
      <left style="medium">
        <color rgb="FF9D2148"/>
      </left>
      <right/>
      <top style="thin">
        <color rgb="FFB28E5C"/>
      </top>
      <bottom style="thin">
        <color rgb="FF9A9A9A"/>
      </bottom>
      <diagonal/>
    </border>
    <border>
      <left/>
      <right/>
      <top style="thin">
        <color rgb="FFB28E5C"/>
      </top>
      <bottom style="thin">
        <color rgb="FF9A9A9A"/>
      </bottom>
      <diagonal/>
    </border>
    <border>
      <left/>
      <right style="thin">
        <color rgb="FF9A9A9A"/>
      </right>
      <top style="thin">
        <color rgb="FFB28E5C"/>
      </top>
      <bottom style="thin">
        <color rgb="FF9A9A9A"/>
      </bottom>
      <diagonal/>
    </border>
    <border>
      <left style="thin">
        <color rgb="FF9A9A9A"/>
      </left>
      <right/>
      <top style="thin">
        <color rgb="FFB28E5C"/>
      </top>
      <bottom style="thin">
        <color rgb="FF9A9A9A"/>
      </bottom>
      <diagonal/>
    </border>
    <border>
      <left/>
      <right style="medium">
        <color rgb="FF9D2148"/>
      </right>
      <top style="thin">
        <color rgb="FFB28E5C"/>
      </top>
      <bottom style="thin">
        <color rgb="FF9A9A9A"/>
      </bottom>
      <diagonal/>
    </border>
    <border>
      <left style="medium">
        <color rgb="FF9D2148"/>
      </left>
      <right/>
      <top/>
      <bottom/>
      <diagonal/>
    </border>
    <border>
      <left/>
      <right style="medium">
        <color rgb="FF9D2148"/>
      </right>
      <top/>
      <bottom/>
      <diagonal/>
    </border>
    <border>
      <left style="medium">
        <color rgb="FF9D2148"/>
      </left>
      <right/>
      <top/>
      <bottom style="medium">
        <color rgb="FF9D2148"/>
      </bottom>
      <diagonal/>
    </border>
    <border>
      <left/>
      <right/>
      <top/>
      <bottom style="medium">
        <color rgb="FF9D2148"/>
      </bottom>
      <diagonal/>
    </border>
    <border>
      <left/>
      <right style="medium">
        <color rgb="FF9D2148"/>
      </right>
      <top/>
      <bottom style="medium">
        <color rgb="FF9D2148"/>
      </bottom>
      <diagonal/>
    </border>
    <border>
      <left style="medium">
        <color rgb="FF9D2148"/>
      </left>
      <right/>
      <top style="thin">
        <color rgb="FF9A9A9A"/>
      </top>
      <bottom style="medium">
        <color rgb="FF9D2148"/>
      </bottom>
      <diagonal/>
    </border>
    <border>
      <left/>
      <right/>
      <top style="thin">
        <color rgb="FF9A9A9A"/>
      </top>
      <bottom style="medium">
        <color rgb="FF9D2148"/>
      </bottom>
      <diagonal/>
    </border>
    <border>
      <left/>
      <right style="medium">
        <color rgb="FF9D2148"/>
      </right>
      <top style="thin">
        <color rgb="FF9A9A9A"/>
      </top>
      <bottom style="medium">
        <color rgb="FF9D2148"/>
      </bottom>
      <diagonal/>
    </border>
    <border>
      <left style="thin">
        <color rgb="FF58595A"/>
      </left>
      <right/>
      <top style="thin">
        <color rgb="FF9A9A9A"/>
      </top>
      <bottom/>
      <diagonal/>
    </border>
    <border>
      <left style="thin">
        <color rgb="FF58595A"/>
      </left>
      <right/>
      <top/>
      <bottom/>
      <diagonal/>
    </border>
    <border>
      <left style="thin">
        <color rgb="FF58595A"/>
      </left>
      <right/>
      <top/>
      <bottom style="medium">
        <color rgb="FF9D2148"/>
      </bottom>
      <diagonal/>
    </border>
    <border>
      <left style="thin">
        <color rgb="FF9A9A9A"/>
      </left>
      <right/>
      <top style="thin">
        <color rgb="FF9A9A9A"/>
      </top>
      <bottom style="thin">
        <color rgb="FF9A9A9A"/>
      </bottom>
      <diagonal/>
    </border>
    <border>
      <left/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 style="medium">
        <color rgb="FF9D2148"/>
      </right>
      <top style="thin">
        <color rgb="FF9A9A9A"/>
      </top>
      <bottom style="thin">
        <color rgb="FF9A9A9A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49" fontId="15" fillId="9" borderId="0" xfId="0" applyNumberFormat="1" applyFont="1" applyFill="1" applyAlignment="1">
      <alignment horizontal="center" vertical="center"/>
    </xf>
    <xf numFmtId="49" fontId="16" fillId="10" borderId="34" xfId="0" applyNumberFormat="1" applyFont="1" applyFill="1" applyBorder="1" applyAlignment="1">
      <alignment horizontal="center" vertical="center" wrapText="1"/>
    </xf>
    <xf numFmtId="49" fontId="16" fillId="11" borderId="33" xfId="0" applyNumberFormat="1" applyFont="1" applyFill="1" applyBorder="1" applyAlignment="1">
      <alignment horizontal="center" vertical="center" wrapText="1"/>
    </xf>
    <xf numFmtId="49" fontId="16" fillId="10" borderId="33" xfId="0" applyNumberFormat="1" applyFont="1" applyFill="1" applyBorder="1" applyAlignment="1">
      <alignment horizontal="center" vertical="center" wrapText="1"/>
    </xf>
    <xf numFmtId="2" fontId="16" fillId="10" borderId="33" xfId="0" applyNumberFormat="1" applyFont="1" applyFill="1" applyBorder="1" applyAlignment="1">
      <alignment horizontal="center" vertical="center" wrapText="1"/>
    </xf>
    <xf numFmtId="49" fontId="16" fillId="10" borderId="33" xfId="0" applyNumberFormat="1" applyFont="1" applyFill="1" applyBorder="1" applyAlignment="1">
      <alignment horizontal="left" vertical="center" wrapText="1"/>
    </xf>
    <xf numFmtId="1" fontId="16" fillId="10" borderId="33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2" fontId="14" fillId="0" borderId="0" xfId="0" applyNumberFormat="1" applyFont="1" applyAlignment="1">
      <alignment horizontal="center" vertical="top"/>
    </xf>
    <xf numFmtId="1" fontId="14" fillId="0" borderId="0" xfId="0" applyNumberFormat="1" applyFont="1" applyAlignment="1">
      <alignment horizontal="center" vertical="top"/>
    </xf>
    <xf numFmtId="1" fontId="14" fillId="0" borderId="0" xfId="0" applyNumberFormat="1" applyFont="1" applyAlignment="1">
      <alignment horizontal="center" vertical="center"/>
    </xf>
    <xf numFmtId="49" fontId="14" fillId="9" borderId="0" xfId="0" applyNumberFormat="1" applyFont="1" applyFill="1" applyAlignment="1">
      <alignment horizontal="left" vertical="top"/>
    </xf>
    <xf numFmtId="49" fontId="14" fillId="11" borderId="0" xfId="0" applyNumberFormat="1" applyFont="1" applyFill="1" applyAlignment="1">
      <alignment horizontal="left" vertical="top"/>
    </xf>
    <xf numFmtId="2" fontId="14" fillId="0" borderId="0" xfId="0" applyNumberFormat="1" applyFont="1" applyAlignment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4" fillId="8" borderId="7" xfId="0" applyFont="1" applyFill="1" applyBorder="1" applyAlignment="1" applyProtection="1">
      <alignment horizontal="center" vertical="center"/>
    </xf>
    <xf numFmtId="0" fontId="4" fillId="8" borderId="7" xfId="0" applyFont="1" applyFill="1" applyBorder="1" applyAlignment="1" applyProtection="1">
      <alignment horizontal="center" vertical="center" wrapText="1"/>
    </xf>
    <xf numFmtId="0" fontId="5" fillId="5" borderId="7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 wrapText="1"/>
    </xf>
    <xf numFmtId="0" fontId="13" fillId="4" borderId="0" xfId="0" applyFont="1" applyFill="1" applyAlignment="1" applyProtection="1">
      <alignment horizontal="center" vertical="center"/>
    </xf>
    <xf numFmtId="0" fontId="6" fillId="5" borderId="8" xfId="0" applyFont="1" applyFill="1" applyBorder="1" applyAlignment="1" applyProtection="1">
      <alignment horizontal="center" vertical="center" wrapText="1"/>
    </xf>
    <xf numFmtId="0" fontId="7" fillId="8" borderId="9" xfId="0" applyFont="1" applyFill="1" applyBorder="1" applyAlignment="1" applyProtection="1">
      <alignment horizontal="center" vertical="center" wrapText="1"/>
    </xf>
    <xf numFmtId="0" fontId="5" fillId="5" borderId="9" xfId="0" applyFont="1" applyFill="1" applyBorder="1" applyAlignment="1" applyProtection="1">
      <alignment horizontal="center" vertical="center" wrapText="1"/>
    </xf>
    <xf numFmtId="0" fontId="6" fillId="5" borderId="9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7" fillId="8" borderId="10" xfId="0" applyFont="1" applyFill="1" applyBorder="1" applyAlignment="1" applyProtection="1">
      <alignment horizontal="center" vertical="center" wrapText="1"/>
    </xf>
    <xf numFmtId="0" fontId="4" fillId="8" borderId="6" xfId="0" applyFont="1" applyFill="1" applyBorder="1" applyAlignment="1" applyProtection="1">
      <alignment horizontal="center" vertical="center" wrapText="1"/>
      <protection locked="0"/>
    </xf>
    <xf numFmtId="0" fontId="4" fillId="8" borderId="4" xfId="0" applyFont="1" applyFill="1" applyBorder="1" applyAlignment="1" applyProtection="1">
      <alignment horizontal="center" vertical="center" wrapText="1"/>
      <protection locked="0"/>
    </xf>
    <xf numFmtId="0" fontId="4" fillId="8" borderId="27" xfId="0" applyFont="1" applyFill="1" applyBorder="1" applyAlignment="1" applyProtection="1">
      <alignment horizontal="center" vertical="center" wrapText="1"/>
      <protection locked="0"/>
    </xf>
    <xf numFmtId="0" fontId="4" fillId="8" borderId="5" xfId="0" applyFont="1" applyFill="1" applyBorder="1" applyAlignment="1" applyProtection="1">
      <alignment horizontal="center" vertical="center" wrapText="1"/>
      <protection locked="0"/>
    </xf>
    <xf numFmtId="0" fontId="4" fillId="8" borderId="19" xfId="0" applyFont="1" applyFill="1" applyBorder="1" applyAlignment="1" applyProtection="1">
      <alignment horizontal="center" vertical="center" wrapText="1"/>
      <protection locked="0"/>
    </xf>
    <xf numFmtId="0" fontId="4" fillId="8" borderId="0" xfId="0" applyFont="1" applyFill="1" applyAlignment="1" applyProtection="1">
      <alignment horizontal="center" vertical="center" wrapText="1"/>
      <protection locked="0"/>
    </xf>
    <xf numFmtId="0" fontId="4" fillId="8" borderId="28" xfId="0" applyFont="1" applyFill="1" applyBorder="1" applyAlignment="1" applyProtection="1">
      <alignment horizontal="center" vertical="center" wrapText="1"/>
      <protection locked="0"/>
    </xf>
    <xf numFmtId="0" fontId="4" fillId="8" borderId="20" xfId="0" applyFont="1" applyFill="1" applyBorder="1" applyAlignment="1" applyProtection="1">
      <alignment horizontal="center" vertical="center" wrapText="1"/>
      <protection locked="0"/>
    </xf>
    <xf numFmtId="0" fontId="4" fillId="8" borderId="21" xfId="0" applyFont="1" applyFill="1" applyBorder="1" applyAlignment="1" applyProtection="1">
      <alignment horizontal="center" vertical="center" wrapText="1"/>
      <protection locked="0"/>
    </xf>
    <xf numFmtId="0" fontId="4" fillId="8" borderId="22" xfId="0" applyFont="1" applyFill="1" applyBorder="1" applyAlignment="1" applyProtection="1">
      <alignment horizontal="center" vertical="center" wrapText="1"/>
      <protection locked="0"/>
    </xf>
    <xf numFmtId="0" fontId="4" fillId="8" borderId="29" xfId="0" applyFont="1" applyFill="1" applyBorder="1" applyAlignment="1" applyProtection="1">
      <alignment horizontal="center" vertical="center" wrapText="1"/>
      <protection locked="0"/>
    </xf>
    <xf numFmtId="0" fontId="4" fillId="8" borderId="23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  <xf numFmtId="0" fontId="4" fillId="8" borderId="30" xfId="0" applyFont="1" applyFill="1" applyBorder="1" applyAlignment="1" applyProtection="1">
      <alignment horizontal="center" vertical="center" wrapText="1"/>
      <protection locked="0"/>
    </xf>
    <xf numFmtId="0" fontId="4" fillId="8" borderId="32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3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49" fontId="14" fillId="0" borderId="0" xfId="0" applyNumberFormat="1" applyFont="1" applyAlignment="1"/>
    <xf numFmtId="0" fontId="4" fillId="8" borderId="7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BE2D5"/>
      <color rgb="FFD7D7D7"/>
      <color rgb="FF58595A"/>
      <color rgb="FF9D2134"/>
      <color rgb="FFCCB494"/>
      <color rgb="FFB28E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801471" cy="617760"/>
    <xdr:pic>
      <xdr:nvPicPr>
        <xdr:cNvPr id="2" name="155390d2-5cb6-4640-af80-3c821c37de1d">
          <a:extLst>
            <a:ext uri="{FF2B5EF4-FFF2-40B4-BE49-F238E27FC236}">
              <a16:creationId xmlns:a16="http://schemas.microsoft.com/office/drawing/2014/main" id="{6DE9315C-D1FF-44D4-B445-0C3B3AE53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01471" cy="6177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E902-68E5-448A-9ED2-B02EC63D5800}">
  <sheetPr codeName="Hoja1"/>
  <dimension ref="A1:S33"/>
  <sheetViews>
    <sheetView tabSelected="1" topLeftCell="B1" zoomScale="54" zoomScaleNormal="46" workbookViewId="0">
      <selection activeCell="K15" sqref="K15:Q18"/>
    </sheetView>
  </sheetViews>
  <sheetFormatPr baseColWidth="10" defaultColWidth="10.7265625" defaultRowHeight="14.5" x14ac:dyDescent="0.35"/>
  <cols>
    <col min="1" max="1" width="0" hidden="1" customWidth="1"/>
    <col min="2" max="2" width="17.08984375" customWidth="1"/>
    <col min="3" max="3" width="7.90625" customWidth="1"/>
    <col min="4" max="4" width="17.90625" customWidth="1"/>
    <col min="5" max="5" width="29.81640625" customWidth="1"/>
    <col min="6" max="6" width="11.1796875" customWidth="1"/>
    <col min="7" max="7" width="11.26953125" customWidth="1"/>
    <col min="8" max="8" width="15.6328125" customWidth="1"/>
    <col min="9" max="9" width="15.7265625" customWidth="1"/>
    <col min="10" max="10" width="13.54296875" customWidth="1"/>
    <col min="11" max="11" width="29.81640625" customWidth="1"/>
    <col min="12" max="12" width="16.1796875" customWidth="1"/>
    <col min="13" max="13" width="27.1796875" customWidth="1"/>
    <col min="14" max="14" width="16.1796875" customWidth="1"/>
    <col min="15" max="15" width="18.453125" customWidth="1"/>
    <col min="16" max="16" width="19.08984375" customWidth="1"/>
    <col min="17" max="17" width="33.36328125" customWidth="1"/>
    <col min="20" max="20" width="11.1796875" customWidth="1"/>
  </cols>
  <sheetData>
    <row r="1" spans="1:19" ht="30.5" x14ac:dyDescent="0.6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9" ht="20.5" x14ac:dyDescent="0.45"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9" ht="22" customHeight="1" x14ac:dyDescent="0.35">
      <c r="B3" s="8" t="s">
        <v>63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9" ht="18" x14ac:dyDescent="0.4"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 t="s">
        <v>2</v>
      </c>
      <c r="O4" s="9"/>
      <c r="P4" s="87" t="s">
        <v>3</v>
      </c>
      <c r="Q4" s="87"/>
      <c r="R4" s="1"/>
      <c r="S4" s="1"/>
    </row>
    <row r="5" spans="1:19" ht="29.5" customHeight="1" x14ac:dyDescent="0.35">
      <c r="B5" s="5" t="s">
        <v>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9" ht="42.65" customHeight="1" x14ac:dyDescent="0.35">
      <c r="B6" s="14" t="s">
        <v>6</v>
      </c>
      <c r="C6" s="14"/>
      <c r="D6" s="14"/>
      <c r="E6" s="86" t="s">
        <v>272</v>
      </c>
      <c r="F6" s="86"/>
      <c r="G6" s="86"/>
      <c r="H6" s="14" t="s">
        <v>10</v>
      </c>
      <c r="I6" s="14"/>
      <c r="J6" s="14"/>
      <c r="K6" s="14"/>
      <c r="L6" s="15" t="str">
        <f>IFERROR(VLOOKUP(E6,CG!A:B,2,0),"")</f>
        <v>Deuda Pública</v>
      </c>
      <c r="M6" s="15"/>
      <c r="N6" s="15"/>
      <c r="O6" s="15"/>
      <c r="P6" s="15"/>
      <c r="Q6" s="15"/>
    </row>
    <row r="7" spans="1:19" ht="46" customHeight="1" x14ac:dyDescent="0.35">
      <c r="A7" t="str">
        <f>E6&amp;E7</f>
        <v>16C000D001</v>
      </c>
      <c r="B7" s="14" t="s">
        <v>7</v>
      </c>
      <c r="C7" s="14"/>
      <c r="D7" s="14"/>
      <c r="E7" s="86" t="s">
        <v>274</v>
      </c>
      <c r="F7" s="86"/>
      <c r="G7" s="86"/>
      <c r="H7" s="14" t="s">
        <v>11</v>
      </c>
      <c r="I7" s="14"/>
      <c r="J7" s="14"/>
      <c r="K7" s="14"/>
      <c r="L7" s="15" t="str">
        <f>IFERROR(VLOOKUP(A7,CATALOGO!A:Z,6,0),"No encontrado")</f>
        <v>Servicio de la deuda</v>
      </c>
      <c r="M7" s="15"/>
      <c r="N7" s="15"/>
      <c r="O7" s="15"/>
      <c r="P7" s="15"/>
      <c r="Q7" s="15"/>
    </row>
    <row r="8" spans="1:19" ht="25" customHeight="1" x14ac:dyDescent="0.35">
      <c r="B8" s="5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9" ht="100" customHeight="1" x14ac:dyDescent="0.35">
      <c r="B9" s="52" t="s">
        <v>12</v>
      </c>
      <c r="C9" s="53" t="str">
        <f>IFERROR(VLOOKUP(A7,CATALOGO!A:Z,8,0),"No encontrado")</f>
        <v>07</v>
      </c>
      <c r="D9" s="52" t="s">
        <v>17</v>
      </c>
      <c r="E9" s="54" t="str">
        <f>IFERROR(VLOOKUP(A7,CATALOGO!A:Z,9,0),"No encontrado")</f>
        <v>Ciudad participativa, democrática, abierta y con gobierno digital eficiente</v>
      </c>
      <c r="F9" s="54"/>
      <c r="G9" s="52" t="s">
        <v>13</v>
      </c>
      <c r="H9" s="53" t="str">
        <f>IFERROR(VLOOKUP(A7,CATALOGO!A:Z,10,0),"No encontrado")</f>
        <v>01</v>
      </c>
      <c r="I9" s="55" t="s">
        <v>17</v>
      </c>
      <c r="J9" s="55"/>
      <c r="K9" s="54" t="str">
        <f>IFERROR(VLOOKUP(A7,CATALOGO!A:Z,10,0),"No encontrado")</f>
        <v>01</v>
      </c>
      <c r="L9" s="54"/>
      <c r="M9" s="52" t="s">
        <v>14</v>
      </c>
      <c r="N9" s="53" t="str">
        <f>IFERROR(VLOOKUP(A7,CATALOGO!A:Z,12,0),"No encontrado")</f>
        <v>00</v>
      </c>
      <c r="O9" s="52" t="s">
        <v>17</v>
      </c>
      <c r="P9" s="54" t="str">
        <f>IFERROR(VLOOKUP(A7,CATALOGO!A:Z,13,0),"No encontrado")</f>
        <v>Ciudad participativa, democrática y abierta</v>
      </c>
      <c r="Q9" s="54"/>
    </row>
    <row r="10" spans="1:19" ht="71.150000000000006" customHeight="1" x14ac:dyDescent="0.35">
      <c r="B10" s="52" t="s">
        <v>15</v>
      </c>
      <c r="C10" s="53">
        <f>IFERROR(VLOOKUP(A7,CATALOGO!A:Z,22,0),"No encontrado")</f>
        <v>11</v>
      </c>
      <c r="D10" s="52" t="s">
        <v>17</v>
      </c>
      <c r="E10" s="54" t="str">
        <f>IFERROR(VLOOKUP(A7,CATALOGO!A:Z,23,0),"No encontrado")</f>
        <v>Ciudades y comunidades sostenibles</v>
      </c>
      <c r="F10" s="54"/>
      <c r="G10" s="54"/>
      <c r="H10" s="54"/>
      <c r="I10" s="56" t="s">
        <v>16</v>
      </c>
      <c r="J10" s="53" t="str">
        <f>IFERROR(VLOOKUP(A7,CATALOGO!A:Z,24,0),"No encontrado")</f>
        <v>11.a</v>
      </c>
      <c r="K10" s="52" t="s">
        <v>17</v>
      </c>
      <c r="L10" s="54" t="str">
        <f>IFERROR(VLOOKUP(A7,CATALOGO!A:Z,26,0),"No encontrado")</f>
        <v>Apoyar los vínculos económicos, sociales y ambientales positivos entre las zonas urbanas, periurbanas y rurales fortaleciendo la planificación del desarrollo nacional y regional.</v>
      </c>
      <c r="M10" s="54"/>
      <c r="N10" s="54"/>
      <c r="O10" s="54"/>
      <c r="P10" s="54"/>
      <c r="Q10" s="54"/>
    </row>
    <row r="11" spans="1:19" ht="15.5" x14ac:dyDescent="0.35">
      <c r="B11" s="57" t="s">
        <v>18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9" ht="45.65" customHeight="1" thickBot="1" x14ac:dyDescent="0.4">
      <c r="B12" s="58" t="s">
        <v>19</v>
      </c>
      <c r="C12" s="59">
        <f>IFERROR(VLOOKUP(A7,CATALOGO!A:Z,14,0),"No encontrado")</f>
        <v>4</v>
      </c>
      <c r="D12" s="60" t="s">
        <v>17</v>
      </c>
      <c r="E12" s="59" t="str">
        <f>IFERROR(VLOOKUP(A7,CATALOGO!A:Z,15,0),"No encontrado")</f>
        <v>Otras No Clasificadas en Funciones Anteriores</v>
      </c>
      <c r="F12" s="61" t="s">
        <v>20</v>
      </c>
      <c r="G12" s="59">
        <f>IFERROR(VLOOKUP(A7,CATALOGO!A:Z,16,0),"No encontrado")</f>
        <v>1</v>
      </c>
      <c r="H12" s="62" t="s">
        <v>17</v>
      </c>
      <c r="I12" s="63" t="str">
        <f>IFERROR(VLOOKUP(A7,CATALOGO!A:Z,17,0),"No encontrado")</f>
        <v>Transacciones de la Deuda Pública / Costo Financiero de la Deuda</v>
      </c>
      <c r="J12" s="61" t="s">
        <v>21</v>
      </c>
      <c r="K12" s="59">
        <f>IFERROR(VLOOKUP(A7,CATALOGO!A:Z,18,0),"No encontrado")</f>
        <v>1</v>
      </c>
      <c r="L12" s="62" t="s">
        <v>17</v>
      </c>
      <c r="M12" s="59" t="str">
        <f>IFERROR(VLOOKUP(A7,CATALOGO!A:Z,19,0),"No encontrado")</f>
        <v>Deuda Pública Interna</v>
      </c>
      <c r="N12" s="61" t="s">
        <v>22</v>
      </c>
      <c r="O12" s="59" t="str">
        <f>IFERROR(VLOOKUP(A7,CATALOGO!A:Z,20,0),"No encontrado")</f>
        <v>029</v>
      </c>
      <c r="P12" s="62" t="s">
        <v>17</v>
      </c>
      <c r="Q12" s="59" t="str">
        <f>IFERROR(VLOOKUP(A7,CATALOGO!A:Z,21,0),"No encontrado")</f>
        <v>Servicio de la deuda</v>
      </c>
    </row>
    <row r="13" spans="1:19" ht="24.65" customHeight="1" x14ac:dyDescent="0.35">
      <c r="B13" s="11" t="s">
        <v>64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25</v>
      </c>
      <c r="K13" s="12" t="s">
        <v>25</v>
      </c>
      <c r="L13" s="12" t="s">
        <v>25</v>
      </c>
      <c r="M13" s="12" t="s">
        <v>25</v>
      </c>
      <c r="N13" s="12" t="s">
        <v>25</v>
      </c>
      <c r="O13" s="12" t="s">
        <v>25</v>
      </c>
      <c r="P13" s="12" t="s">
        <v>25</v>
      </c>
      <c r="Q13" s="13" t="s">
        <v>25</v>
      </c>
    </row>
    <row r="14" spans="1:19" ht="26.15" customHeight="1" x14ac:dyDescent="0.35">
      <c r="B14" s="27" t="s">
        <v>26</v>
      </c>
      <c r="C14" s="28"/>
      <c r="D14" s="28"/>
      <c r="E14" s="28"/>
      <c r="F14" s="28"/>
      <c r="G14" s="28"/>
      <c r="H14" s="28"/>
      <c r="I14" s="28"/>
      <c r="J14" s="29"/>
      <c r="K14" s="30" t="s">
        <v>27</v>
      </c>
      <c r="L14" s="28"/>
      <c r="M14" s="28"/>
      <c r="N14" s="28"/>
      <c r="O14" s="28"/>
      <c r="P14" s="28"/>
      <c r="Q14" s="31"/>
    </row>
    <row r="15" spans="1:19" ht="14.5" customHeight="1" x14ac:dyDescent="0.35">
      <c r="B15" s="64" t="s">
        <v>28</v>
      </c>
      <c r="C15" s="65"/>
      <c r="D15" s="65"/>
      <c r="E15" s="65"/>
      <c r="F15" s="65"/>
      <c r="G15" s="65"/>
      <c r="H15" s="65"/>
      <c r="I15" s="65"/>
      <c r="J15" s="65"/>
      <c r="K15" s="66" t="s">
        <v>29</v>
      </c>
      <c r="L15" s="65"/>
      <c r="M15" s="65"/>
      <c r="N15" s="65"/>
      <c r="O15" s="65"/>
      <c r="P15" s="65"/>
      <c r="Q15" s="67"/>
    </row>
    <row r="16" spans="1:19" ht="14.5" customHeight="1" x14ac:dyDescent="0.35">
      <c r="B16" s="68"/>
      <c r="C16" s="69"/>
      <c r="D16" s="69"/>
      <c r="E16" s="69"/>
      <c r="F16" s="69"/>
      <c r="G16" s="69"/>
      <c r="H16" s="69"/>
      <c r="I16" s="69"/>
      <c r="J16" s="69"/>
      <c r="K16" s="70"/>
      <c r="L16" s="69"/>
      <c r="M16" s="69"/>
      <c r="N16" s="69"/>
      <c r="O16" s="69"/>
      <c r="P16" s="69"/>
      <c r="Q16" s="71"/>
    </row>
    <row r="17" spans="2:17" ht="14.5" customHeight="1" x14ac:dyDescent="0.35">
      <c r="B17" s="68"/>
      <c r="C17" s="69"/>
      <c r="D17" s="69"/>
      <c r="E17" s="69"/>
      <c r="F17" s="69"/>
      <c r="G17" s="69"/>
      <c r="H17" s="69"/>
      <c r="I17" s="69"/>
      <c r="J17" s="69"/>
      <c r="K17" s="70"/>
      <c r="L17" s="69"/>
      <c r="M17" s="69"/>
      <c r="N17" s="69"/>
      <c r="O17" s="69"/>
      <c r="P17" s="69"/>
      <c r="Q17" s="71"/>
    </row>
    <row r="18" spans="2:17" ht="15" customHeight="1" thickBot="1" x14ac:dyDescent="0.4">
      <c r="B18" s="72"/>
      <c r="C18" s="73"/>
      <c r="D18" s="73"/>
      <c r="E18" s="73"/>
      <c r="F18" s="73"/>
      <c r="G18" s="73"/>
      <c r="H18" s="73"/>
      <c r="I18" s="73"/>
      <c r="J18" s="73"/>
      <c r="K18" s="74"/>
      <c r="L18" s="73"/>
      <c r="M18" s="73"/>
      <c r="N18" s="73"/>
      <c r="O18" s="73"/>
      <c r="P18" s="73"/>
      <c r="Q18" s="75"/>
    </row>
    <row r="19" spans="2:17" ht="15" thickBot="1" x14ac:dyDescent="0.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35">
      <c r="B20" s="16" t="s">
        <v>65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8" t="s">
        <v>30</v>
      </c>
    </row>
    <row r="21" spans="2:17" x14ac:dyDescent="0.35">
      <c r="B21" s="19" t="s">
        <v>31</v>
      </c>
      <c r="C21" s="20" t="s">
        <v>31</v>
      </c>
      <c r="D21" s="20" t="s">
        <v>32</v>
      </c>
      <c r="E21" s="20" t="s">
        <v>32</v>
      </c>
      <c r="F21" s="20" t="s">
        <v>33</v>
      </c>
      <c r="G21" s="20" t="s">
        <v>33</v>
      </c>
      <c r="H21" s="20" t="s">
        <v>34</v>
      </c>
      <c r="I21" s="20" t="s">
        <v>34</v>
      </c>
      <c r="J21" s="20" t="s">
        <v>35</v>
      </c>
      <c r="K21" s="20" t="s">
        <v>35</v>
      </c>
      <c r="L21" s="20" t="s">
        <v>35</v>
      </c>
      <c r="M21" s="20" t="s">
        <v>36</v>
      </c>
      <c r="N21" s="20" t="s">
        <v>37</v>
      </c>
      <c r="O21" s="20" t="s">
        <v>38</v>
      </c>
      <c r="P21" s="20" t="s">
        <v>38</v>
      </c>
      <c r="Q21" s="21" t="s">
        <v>38</v>
      </c>
    </row>
    <row r="22" spans="2:17" ht="30.65" customHeight="1" x14ac:dyDescent="0.35">
      <c r="B22" s="19" t="s">
        <v>31</v>
      </c>
      <c r="C22" s="20" t="s">
        <v>31</v>
      </c>
      <c r="D22" s="20" t="s">
        <v>32</v>
      </c>
      <c r="E22" s="20" t="s">
        <v>32</v>
      </c>
      <c r="F22" s="20" t="s">
        <v>33</v>
      </c>
      <c r="G22" s="20" t="s">
        <v>33</v>
      </c>
      <c r="H22" s="20" t="s">
        <v>34</v>
      </c>
      <c r="I22" s="20" t="s">
        <v>34</v>
      </c>
      <c r="J22" s="20" t="s">
        <v>35</v>
      </c>
      <c r="K22" s="20" t="s">
        <v>35</v>
      </c>
      <c r="L22" s="20" t="s">
        <v>35</v>
      </c>
      <c r="M22" s="20" t="s">
        <v>39</v>
      </c>
      <c r="N22" s="20" t="s">
        <v>37</v>
      </c>
      <c r="O22" s="3" t="s">
        <v>40</v>
      </c>
      <c r="P22" s="3" t="s">
        <v>41</v>
      </c>
      <c r="Q22" s="4" t="s">
        <v>42</v>
      </c>
    </row>
    <row r="23" spans="2:17" x14ac:dyDescent="0.35">
      <c r="B23" s="19" t="s">
        <v>43</v>
      </c>
      <c r="C23" s="20" t="s">
        <v>43</v>
      </c>
      <c r="D23" s="76" t="s">
        <v>44</v>
      </c>
      <c r="E23" s="76" t="s">
        <v>44</v>
      </c>
      <c r="F23" s="76" t="s">
        <v>45</v>
      </c>
      <c r="G23" s="76" t="s">
        <v>45</v>
      </c>
      <c r="H23" s="76" t="s">
        <v>46</v>
      </c>
      <c r="I23" s="76" t="s">
        <v>46</v>
      </c>
      <c r="J23" s="76" t="s">
        <v>47</v>
      </c>
      <c r="K23" s="76" t="s">
        <v>47</v>
      </c>
      <c r="L23" s="76" t="s">
        <v>47</v>
      </c>
      <c r="M23" s="76" t="s">
        <v>48</v>
      </c>
      <c r="N23" s="76" t="s">
        <v>49</v>
      </c>
      <c r="O23" s="76" t="s">
        <v>50</v>
      </c>
      <c r="P23" s="76" t="s">
        <v>50</v>
      </c>
      <c r="Q23" s="77" t="s">
        <v>50</v>
      </c>
    </row>
    <row r="24" spans="2:17" x14ac:dyDescent="0.35">
      <c r="B24" s="19" t="s">
        <v>43</v>
      </c>
      <c r="C24" s="20" t="s">
        <v>43</v>
      </c>
      <c r="D24" s="76" t="s">
        <v>44</v>
      </c>
      <c r="E24" s="76" t="s">
        <v>44</v>
      </c>
      <c r="F24" s="76" t="s">
        <v>45</v>
      </c>
      <c r="G24" s="76" t="s">
        <v>45</v>
      </c>
      <c r="H24" s="76" t="s">
        <v>46</v>
      </c>
      <c r="I24" s="76" t="s">
        <v>46</v>
      </c>
      <c r="J24" s="76" t="s">
        <v>47</v>
      </c>
      <c r="K24" s="76" t="s">
        <v>47</v>
      </c>
      <c r="L24" s="76" t="s">
        <v>47</v>
      </c>
      <c r="M24" s="76" t="s">
        <v>48</v>
      </c>
      <c r="N24" s="76" t="s">
        <v>49</v>
      </c>
      <c r="O24" s="76" t="s">
        <v>50</v>
      </c>
      <c r="P24" s="76" t="s">
        <v>50</v>
      </c>
      <c r="Q24" s="77" t="s">
        <v>50</v>
      </c>
    </row>
    <row r="25" spans="2:17" x14ac:dyDescent="0.35">
      <c r="B25" s="19" t="s">
        <v>43</v>
      </c>
      <c r="C25" s="20" t="s">
        <v>43</v>
      </c>
      <c r="D25" s="76" t="s">
        <v>44</v>
      </c>
      <c r="E25" s="76" t="s">
        <v>44</v>
      </c>
      <c r="F25" s="76" t="s">
        <v>45</v>
      </c>
      <c r="G25" s="76" t="s">
        <v>45</v>
      </c>
      <c r="H25" s="76" t="s">
        <v>46</v>
      </c>
      <c r="I25" s="76" t="s">
        <v>46</v>
      </c>
      <c r="J25" s="76" t="s">
        <v>47</v>
      </c>
      <c r="K25" s="76" t="s">
        <v>47</v>
      </c>
      <c r="L25" s="76" t="s">
        <v>47</v>
      </c>
      <c r="M25" s="76" t="s">
        <v>48</v>
      </c>
      <c r="N25" s="76" t="s">
        <v>49</v>
      </c>
      <c r="O25" s="76" t="s">
        <v>50</v>
      </c>
      <c r="P25" s="76" t="s">
        <v>50</v>
      </c>
      <c r="Q25" s="77" t="s">
        <v>50</v>
      </c>
    </row>
    <row r="26" spans="2:17" x14ac:dyDescent="0.35">
      <c r="B26" s="19" t="s">
        <v>43</v>
      </c>
      <c r="C26" s="20" t="s">
        <v>43</v>
      </c>
      <c r="D26" s="76" t="s">
        <v>44</v>
      </c>
      <c r="E26" s="76" t="s">
        <v>44</v>
      </c>
      <c r="F26" s="76" t="s">
        <v>45</v>
      </c>
      <c r="G26" s="76" t="s">
        <v>45</v>
      </c>
      <c r="H26" s="76" t="s">
        <v>46</v>
      </c>
      <c r="I26" s="76" t="s">
        <v>46</v>
      </c>
      <c r="J26" s="76" t="s">
        <v>47</v>
      </c>
      <c r="K26" s="76" t="s">
        <v>47</v>
      </c>
      <c r="L26" s="76" t="s">
        <v>47</v>
      </c>
      <c r="M26" s="76" t="s">
        <v>48</v>
      </c>
      <c r="N26" s="76" t="s">
        <v>49</v>
      </c>
      <c r="O26" s="76" t="s">
        <v>50</v>
      </c>
      <c r="P26" s="76" t="s">
        <v>50</v>
      </c>
      <c r="Q26" s="77" t="s">
        <v>50</v>
      </c>
    </row>
    <row r="27" spans="2:17" x14ac:dyDescent="0.35">
      <c r="B27" s="19" t="s">
        <v>43</v>
      </c>
      <c r="C27" s="20" t="s">
        <v>43</v>
      </c>
      <c r="D27" s="76" t="s">
        <v>44</v>
      </c>
      <c r="E27" s="76" t="s">
        <v>44</v>
      </c>
      <c r="F27" s="76" t="s">
        <v>45</v>
      </c>
      <c r="G27" s="76" t="s">
        <v>45</v>
      </c>
      <c r="H27" s="76" t="s">
        <v>46</v>
      </c>
      <c r="I27" s="76" t="s">
        <v>46</v>
      </c>
      <c r="J27" s="76" t="s">
        <v>47</v>
      </c>
      <c r="K27" s="76" t="s">
        <v>47</v>
      </c>
      <c r="L27" s="76" t="s">
        <v>47</v>
      </c>
      <c r="M27" s="76" t="s">
        <v>48</v>
      </c>
      <c r="N27" s="76" t="s">
        <v>49</v>
      </c>
      <c r="O27" s="76" t="s">
        <v>50</v>
      </c>
      <c r="P27" s="76" t="s">
        <v>50</v>
      </c>
      <c r="Q27" s="77" t="s">
        <v>50</v>
      </c>
    </row>
    <row r="28" spans="2:17" ht="28" customHeight="1" thickBot="1" x14ac:dyDescent="0.4">
      <c r="B28" s="22" t="s">
        <v>51</v>
      </c>
      <c r="C28" s="23" t="s">
        <v>51</v>
      </c>
      <c r="D28" s="78" t="s">
        <v>52</v>
      </c>
      <c r="E28" s="79"/>
      <c r="F28" s="22" t="s">
        <v>53</v>
      </c>
      <c r="G28" s="23"/>
      <c r="H28" s="78" t="s">
        <v>66</v>
      </c>
      <c r="I28" s="80"/>
      <c r="J28" s="23" t="s">
        <v>68</v>
      </c>
      <c r="K28" s="23" t="s">
        <v>53</v>
      </c>
      <c r="L28" s="76" t="s">
        <v>69</v>
      </c>
      <c r="M28" s="76" t="s">
        <v>54</v>
      </c>
      <c r="N28" s="76" t="s">
        <v>54</v>
      </c>
      <c r="O28" s="23" t="s">
        <v>55</v>
      </c>
      <c r="P28" s="23" t="s">
        <v>55</v>
      </c>
      <c r="Q28" s="81" t="s">
        <v>67</v>
      </c>
    </row>
    <row r="29" spans="2:17" ht="21.65" customHeight="1" x14ac:dyDescent="0.35">
      <c r="B29" s="16" t="s">
        <v>56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8"/>
    </row>
    <row r="30" spans="2:17" ht="15.5" x14ac:dyDescent="0.35">
      <c r="B30" s="32" t="s">
        <v>57</v>
      </c>
      <c r="C30" s="33"/>
      <c r="D30" s="33"/>
      <c r="E30" s="33"/>
      <c r="F30" s="33"/>
      <c r="G30" s="33" t="s">
        <v>58</v>
      </c>
      <c r="H30" s="33"/>
      <c r="I30" s="33"/>
      <c r="J30" s="33"/>
      <c r="K30" s="33"/>
      <c r="L30" s="33"/>
      <c r="M30" s="33" t="s">
        <v>59</v>
      </c>
      <c r="N30" s="33"/>
      <c r="O30" s="33"/>
      <c r="P30" s="33"/>
      <c r="Q30" s="34"/>
    </row>
    <row r="31" spans="2:17" x14ac:dyDescent="0.35">
      <c r="B31" s="82" t="s">
        <v>60</v>
      </c>
      <c r="C31" s="83" t="s">
        <v>60</v>
      </c>
      <c r="D31" s="83" t="s">
        <v>60</v>
      </c>
      <c r="E31" s="83" t="s">
        <v>60</v>
      </c>
      <c r="F31" s="83" t="s">
        <v>60</v>
      </c>
      <c r="G31" s="83" t="s">
        <v>60</v>
      </c>
      <c r="H31" s="83" t="s">
        <v>60</v>
      </c>
      <c r="I31" s="83" t="s">
        <v>60</v>
      </c>
      <c r="J31" s="83" t="s">
        <v>60</v>
      </c>
      <c r="K31" s="83" t="s">
        <v>60</v>
      </c>
      <c r="L31" s="83" t="s">
        <v>60</v>
      </c>
      <c r="M31" s="83" t="s">
        <v>60</v>
      </c>
      <c r="N31" s="83" t="s">
        <v>60</v>
      </c>
      <c r="O31" s="83" t="s">
        <v>60</v>
      </c>
      <c r="P31" s="83" t="s">
        <v>60</v>
      </c>
      <c r="Q31" s="84" t="s">
        <v>60</v>
      </c>
    </row>
    <row r="32" spans="2:17" x14ac:dyDescent="0.35">
      <c r="B32" s="82" t="s">
        <v>60</v>
      </c>
      <c r="C32" s="83" t="s">
        <v>60</v>
      </c>
      <c r="D32" s="83" t="s">
        <v>60</v>
      </c>
      <c r="E32" s="83" t="s">
        <v>60</v>
      </c>
      <c r="F32" s="83" t="s">
        <v>60</v>
      </c>
      <c r="G32" s="83" t="s">
        <v>60</v>
      </c>
      <c r="H32" s="83" t="s">
        <v>60</v>
      </c>
      <c r="I32" s="83" t="s">
        <v>60</v>
      </c>
      <c r="J32" s="83" t="s">
        <v>60</v>
      </c>
      <c r="K32" s="83" t="s">
        <v>60</v>
      </c>
      <c r="L32" s="83" t="s">
        <v>60</v>
      </c>
      <c r="M32" s="83" t="s">
        <v>60</v>
      </c>
      <c r="N32" s="83" t="s">
        <v>60</v>
      </c>
      <c r="O32" s="83" t="s">
        <v>60</v>
      </c>
      <c r="P32" s="83" t="s">
        <v>60</v>
      </c>
      <c r="Q32" s="84" t="s">
        <v>60</v>
      </c>
    </row>
    <row r="33" spans="2:17" ht="15" thickBot="1" x14ac:dyDescent="0.4">
      <c r="B33" s="24" t="s">
        <v>61</v>
      </c>
      <c r="C33" s="25" t="s">
        <v>62</v>
      </c>
      <c r="D33" s="25" t="s">
        <v>62</v>
      </c>
      <c r="E33" s="25" t="s">
        <v>62</v>
      </c>
      <c r="F33" s="25" t="s">
        <v>62</v>
      </c>
      <c r="G33" s="25" t="s">
        <v>62</v>
      </c>
      <c r="H33" s="25" t="s">
        <v>62</v>
      </c>
      <c r="I33" s="25" t="s">
        <v>62</v>
      </c>
      <c r="J33" s="25" t="s">
        <v>62</v>
      </c>
      <c r="K33" s="25" t="s">
        <v>62</v>
      </c>
      <c r="L33" s="25" t="s">
        <v>62</v>
      </c>
      <c r="M33" s="25" t="s">
        <v>62</v>
      </c>
      <c r="N33" s="25" t="s">
        <v>62</v>
      </c>
      <c r="O33" s="25" t="s">
        <v>62</v>
      </c>
      <c r="P33" s="25" t="s">
        <v>62</v>
      </c>
      <c r="Q33" s="26" t="s">
        <v>62</v>
      </c>
    </row>
  </sheetData>
  <sheetProtection sheet="1" objects="1" scenarios="1" selectLockedCells="1"/>
  <autoFilter ref="B1:Q18" xr:uid="{F6C7E902-68E5-448A-9ED2-B02EC63D58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62">
    <mergeCell ref="B33:Q33"/>
    <mergeCell ref="B14:J14"/>
    <mergeCell ref="K14:Q14"/>
    <mergeCell ref="K15:Q18"/>
    <mergeCell ref="B15:J18"/>
    <mergeCell ref="B30:F30"/>
    <mergeCell ref="G30:L30"/>
    <mergeCell ref="M30:Q30"/>
    <mergeCell ref="B31:F32"/>
    <mergeCell ref="G31:L32"/>
    <mergeCell ref="M31:Q32"/>
    <mergeCell ref="B29:Q29"/>
    <mergeCell ref="N23:N27"/>
    <mergeCell ref="O23:O27"/>
    <mergeCell ref="P23:P27"/>
    <mergeCell ref="Q23:Q27"/>
    <mergeCell ref="B28:C28"/>
    <mergeCell ref="J28:K28"/>
    <mergeCell ref="L28:N28"/>
    <mergeCell ref="O28:P28"/>
    <mergeCell ref="B23:C27"/>
    <mergeCell ref="D23:E27"/>
    <mergeCell ref="F23:G27"/>
    <mergeCell ref="H23:I27"/>
    <mergeCell ref="J23:L27"/>
    <mergeCell ref="M23:M27"/>
    <mergeCell ref="F28:G28"/>
    <mergeCell ref="H28:I28"/>
    <mergeCell ref="D28:E28"/>
    <mergeCell ref="B20:Q20"/>
    <mergeCell ref="B21:C22"/>
    <mergeCell ref="D21:E22"/>
    <mergeCell ref="F21:G22"/>
    <mergeCell ref="H21:I22"/>
    <mergeCell ref="J21:L22"/>
    <mergeCell ref="M21:M22"/>
    <mergeCell ref="N21:N22"/>
    <mergeCell ref="O21:Q21"/>
    <mergeCell ref="B8:Q8"/>
    <mergeCell ref="B6:D6"/>
    <mergeCell ref="B7:D7"/>
    <mergeCell ref="E6:G6"/>
    <mergeCell ref="E7:G7"/>
    <mergeCell ref="H6:K6"/>
    <mergeCell ref="H7:K7"/>
    <mergeCell ref="L6:Q6"/>
    <mergeCell ref="L7:Q7"/>
    <mergeCell ref="B13:Q13"/>
    <mergeCell ref="B11:Q11"/>
    <mergeCell ref="P9:Q9"/>
    <mergeCell ref="E10:H10"/>
    <mergeCell ref="E9:F9"/>
    <mergeCell ref="I9:J9"/>
    <mergeCell ref="K9:L9"/>
    <mergeCell ref="L10:Q10"/>
    <mergeCell ref="B5:Q5"/>
    <mergeCell ref="B1:Q1"/>
    <mergeCell ref="B2:Q2"/>
    <mergeCell ref="B3:Q3"/>
    <mergeCell ref="P4:Q4"/>
    <mergeCell ref="N4:O4"/>
    <mergeCell ref="B4:M4"/>
  </mergeCells>
  <dataValidations count="2">
    <dataValidation type="list" sqref="Q28" xr:uid="{3C1E78B5-0D93-4C24-B1EA-67CE081587DF}">
      <formula1>"Ascendente,Descendente,Nominal"</formula1>
    </dataValidation>
    <dataValidation type="list" sqref="N23" xr:uid="{D394BE0F-0F06-48E2-9FF6-C5C4BCBD76CA}">
      <formula1>"Gestión / Eficacia / Mensual,Gestión / Eficacia / Trimestral,Gestión / Eficiencia / Trimestral,Gestión / Calidad / Trimestral,Gestión / Economía / Trimestral,Gestión / Eficacia / Anual"</formula1>
    </dataValidation>
  </dataValidations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7865BA1-CB05-45A4-8509-28A3C331AC94}">
          <x14:formula1>
            <xm:f>CG!$A$2:$A$25</xm:f>
          </x14:formula1>
          <xm:sqref>E6:G6</xm:sqref>
        </x14:dataValidation>
        <x14:dataValidation type="list" allowBlank="1" showInputMessage="1" showErrorMessage="1" xr:uid="{6F615E39-C8C9-4412-9AE1-D0EB3B9E2B73}">
          <x14:formula1>
            <xm:f>IF($E6="",    $BB$3,    OFFSET(Pp!$B$2,           MATCH($E6, Pp!$A$2:$A$100000, 0)-1,           0,           COUNTIF(Pp!$A$2:$A$100000, $E6),           1))</xm:f>
          </x14:formula1>
          <xm:sqref>E7:G7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F385F-F220-4C79-ACB0-D57504D521B5}">
  <sheetPr codeName="Hoja2"/>
  <dimension ref="A1:AD27"/>
  <sheetViews>
    <sheetView zoomScale="59" workbookViewId="0">
      <selection activeCell="E3" activeCellId="1" sqref="B3:B27 E3:F27"/>
    </sheetView>
  </sheetViews>
  <sheetFormatPr baseColWidth="10" defaultRowHeight="14.5" x14ac:dyDescent="0.35"/>
  <cols>
    <col min="12" max="12" width="11" bestFit="1" customWidth="1"/>
    <col min="14" max="14" width="11" bestFit="1" customWidth="1"/>
    <col min="16" max="16" width="11" bestFit="1" customWidth="1"/>
    <col min="18" max="18" width="11" bestFit="1" customWidth="1"/>
    <col min="20" max="20" width="11" bestFit="1" customWidth="1"/>
    <col min="22" max="22" width="11" bestFit="1" customWidth="1"/>
    <col min="24" max="24" width="11" bestFit="1" customWidth="1"/>
    <col min="28" max="28" width="13.6328125" bestFit="1" customWidth="1"/>
    <col min="29" max="29" width="11.54296875" bestFit="1" customWidth="1"/>
  </cols>
  <sheetData>
    <row r="1" spans="1:30" s="85" customFormat="1" ht="20.5" customHeight="1" x14ac:dyDescent="0.35">
      <c r="A1" s="85" t="s">
        <v>137</v>
      </c>
      <c r="B1" s="85" t="s">
        <v>168</v>
      </c>
      <c r="C1" s="85" t="s">
        <v>123</v>
      </c>
      <c r="D1" s="85" t="s">
        <v>225</v>
      </c>
      <c r="E1" s="85" t="s">
        <v>323</v>
      </c>
      <c r="F1" s="85" t="s">
        <v>324</v>
      </c>
      <c r="G1" s="85" t="s">
        <v>309</v>
      </c>
      <c r="H1" s="85" t="s">
        <v>325</v>
      </c>
      <c r="I1" s="85" t="s">
        <v>326</v>
      </c>
      <c r="J1" s="85" t="s">
        <v>327</v>
      </c>
      <c r="K1" s="85" t="s">
        <v>328</v>
      </c>
      <c r="L1" s="85" t="s">
        <v>329</v>
      </c>
      <c r="M1" s="85" t="s">
        <v>330</v>
      </c>
      <c r="N1" s="85" t="s">
        <v>331</v>
      </c>
      <c r="O1" s="85" t="s">
        <v>332</v>
      </c>
      <c r="P1" s="85" t="s">
        <v>333</v>
      </c>
      <c r="Q1" s="85" t="s">
        <v>334</v>
      </c>
      <c r="R1" s="85" t="s">
        <v>335</v>
      </c>
      <c r="S1" s="85" t="s">
        <v>336</v>
      </c>
      <c r="T1" s="85" t="s">
        <v>337</v>
      </c>
      <c r="U1" s="85" t="s">
        <v>338</v>
      </c>
      <c r="V1" s="85" t="s">
        <v>339</v>
      </c>
      <c r="W1" s="85" t="s">
        <v>340</v>
      </c>
      <c r="X1" s="85" t="s">
        <v>341</v>
      </c>
      <c r="Y1" s="85" t="s">
        <v>342</v>
      </c>
      <c r="Z1" s="85" t="s">
        <v>343</v>
      </c>
    </row>
    <row r="2" spans="1:30" ht="72.5" x14ac:dyDescent="0.35">
      <c r="A2" s="35" t="s">
        <v>70</v>
      </c>
      <c r="B2" s="36" t="s">
        <v>71</v>
      </c>
      <c r="C2" s="36" t="s">
        <v>72</v>
      </c>
      <c r="D2" s="36" t="s">
        <v>73</v>
      </c>
      <c r="E2" s="37" t="s">
        <v>74</v>
      </c>
      <c r="F2" s="37" t="s">
        <v>75</v>
      </c>
      <c r="G2" s="38" t="s">
        <v>322</v>
      </c>
      <c r="H2" s="39" t="s">
        <v>76</v>
      </c>
      <c r="I2" s="40" t="s">
        <v>77</v>
      </c>
      <c r="J2" s="39" t="s">
        <v>13</v>
      </c>
      <c r="K2" s="38" t="s">
        <v>78</v>
      </c>
      <c r="L2" s="41" t="s">
        <v>14</v>
      </c>
      <c r="M2" s="38" t="s">
        <v>78</v>
      </c>
      <c r="N2" s="38" t="s">
        <v>19</v>
      </c>
      <c r="O2" s="38" t="s">
        <v>79</v>
      </c>
      <c r="P2" s="38" t="s">
        <v>20</v>
      </c>
      <c r="Q2" s="38" t="s">
        <v>80</v>
      </c>
      <c r="R2" s="38" t="s">
        <v>21</v>
      </c>
      <c r="S2" s="38" t="s">
        <v>81</v>
      </c>
      <c r="T2" s="38" t="s">
        <v>82</v>
      </c>
      <c r="U2" s="38" t="s">
        <v>83</v>
      </c>
      <c r="V2" s="38" t="s">
        <v>13</v>
      </c>
      <c r="W2" s="38" t="s">
        <v>84</v>
      </c>
      <c r="X2" s="38" t="s">
        <v>85</v>
      </c>
      <c r="Y2" s="38" t="s">
        <v>86</v>
      </c>
      <c r="Z2" s="38" t="s">
        <v>87</v>
      </c>
      <c r="AC2" s="36" t="s">
        <v>71</v>
      </c>
    </row>
    <row r="3" spans="1:30" x14ac:dyDescent="0.35">
      <c r="A3" s="42" t="s">
        <v>88</v>
      </c>
      <c r="B3" s="43" t="s">
        <v>89</v>
      </c>
      <c r="C3" s="44" t="s">
        <v>90</v>
      </c>
      <c r="D3" s="45" t="s">
        <v>91</v>
      </c>
      <c r="E3" s="44" t="s">
        <v>92</v>
      </c>
      <c r="F3" s="44" t="s">
        <v>93</v>
      </c>
      <c r="G3" s="44" t="s">
        <v>94</v>
      </c>
      <c r="H3" s="46" t="s">
        <v>95</v>
      </c>
      <c r="I3" s="44" t="s">
        <v>96</v>
      </c>
      <c r="J3" s="46" t="s">
        <v>97</v>
      </c>
      <c r="K3" s="44" t="s">
        <v>98</v>
      </c>
      <c r="L3" s="47" t="s">
        <v>99</v>
      </c>
      <c r="M3" s="44" t="s">
        <v>98</v>
      </c>
      <c r="N3" s="48">
        <v>1</v>
      </c>
      <c r="O3" s="44" t="s">
        <v>100</v>
      </c>
      <c r="P3" s="48">
        <v>3</v>
      </c>
      <c r="Q3" s="44" t="s">
        <v>101</v>
      </c>
      <c r="R3" s="48">
        <v>1</v>
      </c>
      <c r="S3" s="44" t="s">
        <v>102</v>
      </c>
      <c r="T3" s="48">
        <v>177</v>
      </c>
      <c r="U3" s="44" t="s">
        <v>103</v>
      </c>
      <c r="V3" s="44">
        <v>11</v>
      </c>
      <c r="W3" s="44" t="s">
        <v>104</v>
      </c>
      <c r="X3" s="44" t="s">
        <v>105</v>
      </c>
      <c r="Y3" s="45" t="s">
        <v>106</v>
      </c>
      <c r="Z3" s="44" t="s">
        <v>107</v>
      </c>
      <c r="AC3" s="43" t="s">
        <v>89</v>
      </c>
      <c r="AD3" t="str">
        <f>IF(B3=Caratula!$E$6, E3, "")</f>
        <v/>
      </c>
    </row>
    <row r="4" spans="1:30" x14ac:dyDescent="0.35">
      <c r="A4" s="42" t="s">
        <v>108</v>
      </c>
      <c r="B4" s="43" t="s">
        <v>109</v>
      </c>
      <c r="C4" s="44" t="s">
        <v>110</v>
      </c>
      <c r="D4" s="45" t="s">
        <v>111</v>
      </c>
      <c r="E4" s="44" t="s">
        <v>112</v>
      </c>
      <c r="F4" s="44" t="s">
        <v>113</v>
      </c>
      <c r="G4" s="44" t="s">
        <v>94</v>
      </c>
      <c r="H4" s="46" t="s">
        <v>97</v>
      </c>
      <c r="I4" s="44" t="s">
        <v>114</v>
      </c>
      <c r="J4" s="46" t="s">
        <v>115</v>
      </c>
      <c r="K4" s="44" t="s">
        <v>116</v>
      </c>
      <c r="L4" s="47">
        <v>32</v>
      </c>
      <c r="M4" s="44" t="s">
        <v>117</v>
      </c>
      <c r="N4" s="48">
        <v>3</v>
      </c>
      <c r="O4" s="44" t="s">
        <v>118</v>
      </c>
      <c r="P4" s="48">
        <v>1</v>
      </c>
      <c r="Q4" s="44" t="s">
        <v>119</v>
      </c>
      <c r="R4" s="48">
        <v>1</v>
      </c>
      <c r="S4" s="44" t="s">
        <v>120</v>
      </c>
      <c r="T4" s="48" t="s">
        <v>121</v>
      </c>
      <c r="U4" s="44" t="s">
        <v>122</v>
      </c>
      <c r="V4" s="44">
        <v>11</v>
      </c>
      <c r="W4" s="44" t="s">
        <v>104</v>
      </c>
      <c r="X4" s="44">
        <v>11.3</v>
      </c>
      <c r="Y4" s="45" t="s">
        <v>123</v>
      </c>
      <c r="Z4" s="44" t="s">
        <v>124</v>
      </c>
      <c r="AC4" s="43" t="s">
        <v>109</v>
      </c>
      <c r="AD4" t="str">
        <f>IF(B4=Caratula!$E$6, E4, "")</f>
        <v/>
      </c>
    </row>
    <row r="5" spans="1:30" x14ac:dyDescent="0.35">
      <c r="A5" s="42" t="s">
        <v>125</v>
      </c>
      <c r="B5" s="43" t="s">
        <v>126</v>
      </c>
      <c r="C5" s="44" t="s">
        <v>127</v>
      </c>
      <c r="D5" s="45" t="s">
        <v>91</v>
      </c>
      <c r="E5" s="44" t="s">
        <v>128</v>
      </c>
      <c r="F5" s="44" t="s">
        <v>129</v>
      </c>
      <c r="G5" s="44" t="s">
        <v>94</v>
      </c>
      <c r="H5" s="46" t="s">
        <v>130</v>
      </c>
      <c r="I5" s="44" t="s">
        <v>131</v>
      </c>
      <c r="J5" s="46" t="s">
        <v>130</v>
      </c>
      <c r="K5" s="44" t="s">
        <v>132</v>
      </c>
      <c r="L5" s="47">
        <v>14</v>
      </c>
      <c r="M5" s="44" t="s">
        <v>133</v>
      </c>
      <c r="N5" s="48">
        <v>1</v>
      </c>
      <c r="O5" s="44" t="s">
        <v>100</v>
      </c>
      <c r="P5" s="48">
        <v>3</v>
      </c>
      <c r="Q5" s="44" t="s">
        <v>101</v>
      </c>
      <c r="R5" s="48">
        <v>2</v>
      </c>
      <c r="S5" s="44" t="s">
        <v>134</v>
      </c>
      <c r="T5" s="48" t="s">
        <v>135</v>
      </c>
      <c r="U5" s="44" t="s">
        <v>136</v>
      </c>
      <c r="V5" s="44">
        <v>11</v>
      </c>
      <c r="W5" s="44" t="s">
        <v>104</v>
      </c>
      <c r="X5" s="44">
        <v>11.1</v>
      </c>
      <c r="Y5" s="45" t="s">
        <v>137</v>
      </c>
      <c r="Z5" s="44" t="s">
        <v>138</v>
      </c>
      <c r="AC5" s="43" t="s">
        <v>126</v>
      </c>
      <c r="AD5" t="str">
        <f>IF(B5=Caratula!$E$6, E5, "")</f>
        <v/>
      </c>
    </row>
    <row r="6" spans="1:30" x14ac:dyDescent="0.35">
      <c r="A6" s="42" t="s">
        <v>139</v>
      </c>
      <c r="B6" s="43" t="s">
        <v>140</v>
      </c>
      <c r="C6" s="44" t="s">
        <v>141</v>
      </c>
      <c r="D6" s="45" t="s">
        <v>142</v>
      </c>
      <c r="E6" s="44" t="s">
        <v>143</v>
      </c>
      <c r="F6" s="44" t="s">
        <v>144</v>
      </c>
      <c r="G6" s="44" t="s">
        <v>94</v>
      </c>
      <c r="H6" s="46" t="s">
        <v>130</v>
      </c>
      <c r="I6" s="44" t="s">
        <v>131</v>
      </c>
      <c r="J6" s="46" t="s">
        <v>130</v>
      </c>
      <c r="K6" s="44" t="s">
        <v>132</v>
      </c>
      <c r="L6" s="47" t="s">
        <v>99</v>
      </c>
      <c r="M6" s="44" t="s">
        <v>132</v>
      </c>
      <c r="N6" s="48">
        <v>1</v>
      </c>
      <c r="O6" s="44" t="s">
        <v>100</v>
      </c>
      <c r="P6" s="48">
        <v>7</v>
      </c>
      <c r="Q6" s="44" t="s">
        <v>145</v>
      </c>
      <c r="R6" s="48">
        <v>3</v>
      </c>
      <c r="S6" s="44" t="s">
        <v>146</v>
      </c>
      <c r="T6" s="48">
        <v>241</v>
      </c>
      <c r="U6" s="44" t="s">
        <v>147</v>
      </c>
      <c r="V6" s="44">
        <v>16</v>
      </c>
      <c r="W6" s="44" t="s">
        <v>148</v>
      </c>
      <c r="X6" s="44" t="s">
        <v>149</v>
      </c>
      <c r="Y6" s="45" t="s">
        <v>106</v>
      </c>
      <c r="Z6" s="44" t="s">
        <v>150</v>
      </c>
      <c r="AC6" s="43" t="s">
        <v>140</v>
      </c>
      <c r="AD6" t="str">
        <f>IF(B6=Caratula!$E$6, E6, "")</f>
        <v/>
      </c>
    </row>
    <row r="7" spans="1:30" x14ac:dyDescent="0.35">
      <c r="A7" s="42" t="s">
        <v>151</v>
      </c>
      <c r="B7" s="43" t="s">
        <v>152</v>
      </c>
      <c r="C7" s="44" t="s">
        <v>153</v>
      </c>
      <c r="D7" s="45" t="s">
        <v>111</v>
      </c>
      <c r="E7" s="44" t="s">
        <v>154</v>
      </c>
      <c r="F7" s="44" t="s">
        <v>155</v>
      </c>
      <c r="G7" s="44" t="s">
        <v>94</v>
      </c>
      <c r="H7" s="46" t="s">
        <v>97</v>
      </c>
      <c r="I7" s="44" t="s">
        <v>114</v>
      </c>
      <c r="J7" s="46" t="s">
        <v>156</v>
      </c>
      <c r="K7" s="44" t="s">
        <v>157</v>
      </c>
      <c r="L7" s="47">
        <v>15</v>
      </c>
      <c r="M7" s="44" t="s">
        <v>158</v>
      </c>
      <c r="N7" s="48">
        <v>1</v>
      </c>
      <c r="O7" s="44" t="s">
        <v>100</v>
      </c>
      <c r="P7" s="48">
        <v>7</v>
      </c>
      <c r="Q7" s="44" t="s">
        <v>145</v>
      </c>
      <c r="R7" s="48">
        <v>3</v>
      </c>
      <c r="S7" s="44" t="s">
        <v>146</v>
      </c>
      <c r="T7" s="48">
        <v>261</v>
      </c>
      <c r="U7" s="44" t="s">
        <v>159</v>
      </c>
      <c r="V7" s="44">
        <v>16</v>
      </c>
      <c r="W7" s="44" t="s">
        <v>148</v>
      </c>
      <c r="X7" s="44" t="s">
        <v>149</v>
      </c>
      <c r="Y7" s="45" t="s">
        <v>106</v>
      </c>
      <c r="Z7" s="44" t="s">
        <v>150</v>
      </c>
      <c r="AC7" s="43" t="s">
        <v>152</v>
      </c>
      <c r="AD7" t="str">
        <f>IF(B7=Caratula!$E$6, E7, "")</f>
        <v/>
      </c>
    </row>
    <row r="8" spans="1:30" x14ac:dyDescent="0.35">
      <c r="A8" s="42" t="s">
        <v>160</v>
      </c>
      <c r="B8" s="43" t="s">
        <v>161</v>
      </c>
      <c r="C8" s="44" t="s">
        <v>162</v>
      </c>
      <c r="D8" s="45" t="s">
        <v>111</v>
      </c>
      <c r="E8" s="44" t="s">
        <v>163</v>
      </c>
      <c r="F8" s="49" t="s">
        <v>164</v>
      </c>
      <c r="G8" s="44" t="s">
        <v>94</v>
      </c>
      <c r="H8" s="46" t="s">
        <v>130</v>
      </c>
      <c r="I8" s="44" t="s">
        <v>131</v>
      </c>
      <c r="J8" s="46" t="s">
        <v>130</v>
      </c>
      <c r="K8" s="44" t="s">
        <v>132</v>
      </c>
      <c r="L8" s="48" t="s">
        <v>156</v>
      </c>
      <c r="M8" s="44" t="s">
        <v>165</v>
      </c>
      <c r="N8" s="48">
        <v>1</v>
      </c>
      <c r="O8" s="44" t="s">
        <v>100</v>
      </c>
      <c r="P8" s="48">
        <v>7</v>
      </c>
      <c r="Q8" s="44" t="s">
        <v>145</v>
      </c>
      <c r="R8" s="48">
        <v>3</v>
      </c>
      <c r="S8" s="44" t="s">
        <v>146</v>
      </c>
      <c r="T8" s="48">
        <v>179</v>
      </c>
      <c r="U8" s="50" t="s">
        <v>166</v>
      </c>
      <c r="V8" s="44">
        <v>10</v>
      </c>
      <c r="W8" s="44" t="s">
        <v>167</v>
      </c>
      <c r="X8" s="44">
        <v>10.199999999999999</v>
      </c>
      <c r="Y8" s="45" t="s">
        <v>168</v>
      </c>
      <c r="Z8" s="44" t="s">
        <v>169</v>
      </c>
      <c r="AC8" s="43" t="s">
        <v>161</v>
      </c>
      <c r="AD8" t="str">
        <f>IF(B8=Caratula!$E$6, E8, "")</f>
        <v/>
      </c>
    </row>
    <row r="9" spans="1:30" x14ac:dyDescent="0.35">
      <c r="A9" s="42" t="s">
        <v>170</v>
      </c>
      <c r="B9" s="43" t="s">
        <v>171</v>
      </c>
      <c r="C9" s="44" t="s">
        <v>172</v>
      </c>
      <c r="D9" s="45" t="s">
        <v>111</v>
      </c>
      <c r="E9" s="44" t="s">
        <v>173</v>
      </c>
      <c r="F9" s="44" t="s">
        <v>174</v>
      </c>
      <c r="G9" s="44" t="s">
        <v>94</v>
      </c>
      <c r="H9" s="46" t="s">
        <v>95</v>
      </c>
      <c r="I9" s="44" t="s">
        <v>96</v>
      </c>
      <c r="J9" s="46" t="s">
        <v>97</v>
      </c>
      <c r="K9" s="44" t="s">
        <v>98</v>
      </c>
      <c r="L9" s="47" t="s">
        <v>99</v>
      </c>
      <c r="M9" s="44" t="s">
        <v>98</v>
      </c>
      <c r="N9" s="48">
        <v>3</v>
      </c>
      <c r="O9" s="44" t="s">
        <v>118</v>
      </c>
      <c r="P9" s="48">
        <v>1</v>
      </c>
      <c r="Q9" s="44" t="s">
        <v>119</v>
      </c>
      <c r="R9" s="48">
        <v>1</v>
      </c>
      <c r="S9" s="44" t="s">
        <v>120</v>
      </c>
      <c r="T9" s="48" t="s">
        <v>175</v>
      </c>
      <c r="U9" s="44" t="s">
        <v>176</v>
      </c>
      <c r="V9" s="44">
        <v>11</v>
      </c>
      <c r="W9" s="44" t="s">
        <v>104</v>
      </c>
      <c r="X9" s="44" t="s">
        <v>105</v>
      </c>
      <c r="Y9" s="45" t="s">
        <v>106</v>
      </c>
      <c r="Z9" s="44" t="s">
        <v>107</v>
      </c>
      <c r="AC9" s="43" t="s">
        <v>171</v>
      </c>
      <c r="AD9" t="str">
        <f>IF(B9=Caratula!$E$6, E9, "")</f>
        <v/>
      </c>
    </row>
    <row r="10" spans="1:30" x14ac:dyDescent="0.35">
      <c r="A10" s="42" t="s">
        <v>177</v>
      </c>
      <c r="B10" s="43" t="s">
        <v>178</v>
      </c>
      <c r="C10" s="44" t="s">
        <v>179</v>
      </c>
      <c r="D10" s="45" t="s">
        <v>111</v>
      </c>
      <c r="E10" s="44" t="s">
        <v>180</v>
      </c>
      <c r="F10" s="44" t="s">
        <v>181</v>
      </c>
      <c r="G10" s="44" t="s">
        <v>94</v>
      </c>
      <c r="H10" s="46" t="s">
        <v>156</v>
      </c>
      <c r="I10" s="44" t="s">
        <v>182</v>
      </c>
      <c r="J10" s="46" t="s">
        <v>97</v>
      </c>
      <c r="K10" s="44" t="s">
        <v>183</v>
      </c>
      <c r="L10" s="47">
        <v>28</v>
      </c>
      <c r="M10" s="44" t="s">
        <v>184</v>
      </c>
      <c r="N10" s="48">
        <v>3</v>
      </c>
      <c r="O10" s="44" t="s">
        <v>118</v>
      </c>
      <c r="P10" s="48">
        <v>1</v>
      </c>
      <c r="Q10" s="44" t="s">
        <v>119</v>
      </c>
      <c r="R10" s="48">
        <v>1</v>
      </c>
      <c r="S10" s="44" t="s">
        <v>120</v>
      </c>
      <c r="T10" s="48" t="s">
        <v>175</v>
      </c>
      <c r="U10" s="44" t="s">
        <v>176</v>
      </c>
      <c r="V10" s="44">
        <v>11</v>
      </c>
      <c r="W10" s="44" t="s">
        <v>104</v>
      </c>
      <c r="X10" s="44" t="s">
        <v>105</v>
      </c>
      <c r="Y10" s="45" t="s">
        <v>106</v>
      </c>
      <c r="Z10" s="44" t="s">
        <v>107</v>
      </c>
      <c r="AC10" s="43" t="s">
        <v>178</v>
      </c>
      <c r="AD10" t="str">
        <f>IF(B10=Caratula!$E$6, E10, "")</f>
        <v/>
      </c>
    </row>
    <row r="11" spans="1:30" x14ac:dyDescent="0.35">
      <c r="A11" s="42" t="s">
        <v>185</v>
      </c>
      <c r="B11" s="43" t="s">
        <v>186</v>
      </c>
      <c r="C11" s="44" t="s">
        <v>187</v>
      </c>
      <c r="D11" s="45" t="s">
        <v>142</v>
      </c>
      <c r="E11" s="44" t="s">
        <v>188</v>
      </c>
      <c r="F11" s="44" t="s">
        <v>189</v>
      </c>
      <c r="G11" s="44" t="s">
        <v>94</v>
      </c>
      <c r="H11" s="46" t="s">
        <v>190</v>
      </c>
      <c r="I11" s="44" t="s">
        <v>191</v>
      </c>
      <c r="J11" s="51" t="s">
        <v>156</v>
      </c>
      <c r="K11" s="44" t="s">
        <v>192</v>
      </c>
      <c r="L11" s="48">
        <v>13</v>
      </c>
      <c r="M11" s="44" t="s">
        <v>193</v>
      </c>
      <c r="N11" s="48">
        <v>3</v>
      </c>
      <c r="O11" s="44" t="s">
        <v>118</v>
      </c>
      <c r="P11" s="48">
        <v>4</v>
      </c>
      <c r="Q11" s="44" t="s">
        <v>194</v>
      </c>
      <c r="R11" s="48">
        <v>2</v>
      </c>
      <c r="S11" s="44" t="s">
        <v>195</v>
      </c>
      <c r="T11" s="48" t="s">
        <v>196</v>
      </c>
      <c r="U11" s="44" t="s">
        <v>197</v>
      </c>
      <c r="V11" s="44">
        <v>12</v>
      </c>
      <c r="W11" s="44" t="s">
        <v>198</v>
      </c>
      <c r="X11" s="44">
        <v>12.2</v>
      </c>
      <c r="Y11" s="45" t="s">
        <v>168</v>
      </c>
      <c r="Z11" s="44" t="s">
        <v>199</v>
      </c>
      <c r="AC11" s="43" t="s">
        <v>186</v>
      </c>
      <c r="AD11" t="str">
        <f>IF(B11=Caratula!$E$6, E11, "")</f>
        <v/>
      </c>
    </row>
    <row r="12" spans="1:30" x14ac:dyDescent="0.35">
      <c r="A12" s="42" t="s">
        <v>200</v>
      </c>
      <c r="B12" s="43" t="s">
        <v>201</v>
      </c>
      <c r="C12" s="44" t="s">
        <v>202</v>
      </c>
      <c r="D12" s="45" t="s">
        <v>111</v>
      </c>
      <c r="E12" s="44" t="s">
        <v>203</v>
      </c>
      <c r="F12" s="44" t="s">
        <v>204</v>
      </c>
      <c r="G12" s="44" t="s">
        <v>94</v>
      </c>
      <c r="H12" s="46" t="s">
        <v>97</v>
      </c>
      <c r="I12" s="44" t="s">
        <v>114</v>
      </c>
      <c r="J12" s="46" t="s">
        <v>115</v>
      </c>
      <c r="K12" s="44" t="s">
        <v>116</v>
      </c>
      <c r="L12" s="48" t="s">
        <v>156</v>
      </c>
      <c r="M12" s="44" t="s">
        <v>205</v>
      </c>
      <c r="N12" s="48">
        <v>2</v>
      </c>
      <c r="O12" s="44" t="s">
        <v>23</v>
      </c>
      <c r="P12" s="48">
        <v>5</v>
      </c>
      <c r="Q12" s="44" t="s">
        <v>206</v>
      </c>
      <c r="R12" s="48">
        <v>1</v>
      </c>
      <c r="S12" s="44" t="s">
        <v>207</v>
      </c>
      <c r="T12" s="48" t="s">
        <v>208</v>
      </c>
      <c r="U12" s="44" t="s">
        <v>209</v>
      </c>
      <c r="V12" s="44">
        <v>11</v>
      </c>
      <c r="W12" s="44" t="s">
        <v>104</v>
      </c>
      <c r="X12" s="44">
        <v>11.1</v>
      </c>
      <c r="Y12" s="45" t="s">
        <v>137</v>
      </c>
      <c r="Z12" s="44" t="s">
        <v>138</v>
      </c>
      <c r="AC12" s="43" t="s">
        <v>201</v>
      </c>
      <c r="AD12" t="str">
        <f>IF(B12=Caratula!$E$6, E12, "")</f>
        <v/>
      </c>
    </row>
    <row r="13" spans="1:30" x14ac:dyDescent="0.35">
      <c r="A13" s="42" t="s">
        <v>210</v>
      </c>
      <c r="B13" s="43" t="s">
        <v>211</v>
      </c>
      <c r="C13" s="44" t="s">
        <v>212</v>
      </c>
      <c r="D13" s="45" t="s">
        <v>91</v>
      </c>
      <c r="E13" s="44" t="s">
        <v>9</v>
      </c>
      <c r="F13" s="44" t="s">
        <v>213</v>
      </c>
      <c r="G13" s="44" t="s">
        <v>94</v>
      </c>
      <c r="H13" s="46" t="s">
        <v>95</v>
      </c>
      <c r="I13" s="44" t="s">
        <v>96</v>
      </c>
      <c r="J13" s="46" t="s">
        <v>97</v>
      </c>
      <c r="K13" s="44" t="s">
        <v>98</v>
      </c>
      <c r="L13" s="47" t="s">
        <v>99</v>
      </c>
      <c r="M13" s="44" t="s">
        <v>98</v>
      </c>
      <c r="N13" s="48">
        <v>1</v>
      </c>
      <c r="O13" s="44" t="s">
        <v>100</v>
      </c>
      <c r="P13" s="48">
        <v>5</v>
      </c>
      <c r="Q13" s="44" t="s">
        <v>214</v>
      </c>
      <c r="R13" s="48">
        <v>2</v>
      </c>
      <c r="S13" s="44" t="s">
        <v>215</v>
      </c>
      <c r="T13" s="48" t="s">
        <v>216</v>
      </c>
      <c r="U13" s="44" t="s">
        <v>217</v>
      </c>
      <c r="V13" s="44">
        <v>11</v>
      </c>
      <c r="W13" s="44" t="s">
        <v>104</v>
      </c>
      <c r="X13" s="44" t="s">
        <v>105</v>
      </c>
      <c r="Y13" s="45" t="s">
        <v>106</v>
      </c>
      <c r="Z13" s="44" t="s">
        <v>107</v>
      </c>
      <c r="AC13" s="43" t="s">
        <v>211</v>
      </c>
      <c r="AD13" t="str">
        <f>IF(B13=Caratula!$E$6, E13, "")</f>
        <v/>
      </c>
    </row>
    <row r="14" spans="1:30" x14ac:dyDescent="0.35">
      <c r="A14" s="42" t="s">
        <v>218</v>
      </c>
      <c r="B14" s="43" t="s">
        <v>219</v>
      </c>
      <c r="C14" s="44" t="s">
        <v>220</v>
      </c>
      <c r="D14" s="45" t="s">
        <v>111</v>
      </c>
      <c r="E14" s="44" t="s">
        <v>221</v>
      </c>
      <c r="F14" s="44" t="s">
        <v>222</v>
      </c>
      <c r="G14" s="44" t="s">
        <v>94</v>
      </c>
      <c r="H14" s="46" t="s">
        <v>156</v>
      </c>
      <c r="I14" s="44" t="s">
        <v>182</v>
      </c>
      <c r="J14" s="46" t="s">
        <v>99</v>
      </c>
      <c r="K14" s="44" t="s">
        <v>182</v>
      </c>
      <c r="L14" s="47" t="s">
        <v>99</v>
      </c>
      <c r="M14" s="44" t="s">
        <v>182</v>
      </c>
      <c r="N14" s="48">
        <v>2</v>
      </c>
      <c r="O14" s="44" t="s">
        <v>23</v>
      </c>
      <c r="P14" s="48">
        <v>6</v>
      </c>
      <c r="Q14" s="44" t="s">
        <v>24</v>
      </c>
      <c r="R14" s="48">
        <v>9</v>
      </c>
      <c r="S14" s="44" t="s">
        <v>223</v>
      </c>
      <c r="T14" s="48">
        <v>170</v>
      </c>
      <c r="U14" s="44" t="s">
        <v>224</v>
      </c>
      <c r="V14" s="44">
        <v>10</v>
      </c>
      <c r="W14" s="44" t="s">
        <v>167</v>
      </c>
      <c r="X14" s="44">
        <v>10.4</v>
      </c>
      <c r="Y14" s="45" t="s">
        <v>225</v>
      </c>
      <c r="Z14" s="44" t="s">
        <v>226</v>
      </c>
      <c r="AC14" s="43" t="s">
        <v>219</v>
      </c>
      <c r="AD14" t="str">
        <f>IF(B14=Caratula!$E$6, E14, "")</f>
        <v/>
      </c>
    </row>
    <row r="15" spans="1:30" x14ac:dyDescent="0.35">
      <c r="A15" s="42" t="s">
        <v>227</v>
      </c>
      <c r="B15" s="43" t="s">
        <v>228</v>
      </c>
      <c r="C15" s="44" t="s">
        <v>229</v>
      </c>
      <c r="D15" s="45" t="s">
        <v>111</v>
      </c>
      <c r="E15" s="44" t="s">
        <v>221</v>
      </c>
      <c r="F15" s="44" t="s">
        <v>222</v>
      </c>
      <c r="G15" s="44" t="s">
        <v>94</v>
      </c>
      <c r="H15" s="46" t="s">
        <v>156</v>
      </c>
      <c r="I15" s="44" t="s">
        <v>182</v>
      </c>
      <c r="J15" s="46" t="s">
        <v>99</v>
      </c>
      <c r="K15" s="44" t="s">
        <v>182</v>
      </c>
      <c r="L15" s="47" t="s">
        <v>99</v>
      </c>
      <c r="M15" s="44" t="s">
        <v>182</v>
      </c>
      <c r="N15" s="48">
        <v>2</v>
      </c>
      <c r="O15" s="44" t="s">
        <v>23</v>
      </c>
      <c r="P15" s="48">
        <v>6</v>
      </c>
      <c r="Q15" s="44" t="s">
        <v>24</v>
      </c>
      <c r="R15" s="48">
        <v>9</v>
      </c>
      <c r="S15" s="44" t="s">
        <v>223</v>
      </c>
      <c r="T15" s="48">
        <v>170</v>
      </c>
      <c r="U15" s="44" t="s">
        <v>224</v>
      </c>
      <c r="V15" s="44">
        <v>10</v>
      </c>
      <c r="W15" s="44" t="s">
        <v>167</v>
      </c>
      <c r="X15" s="44">
        <v>10.4</v>
      </c>
      <c r="Y15" s="45" t="s">
        <v>225</v>
      </c>
      <c r="Z15" s="44" t="s">
        <v>226</v>
      </c>
      <c r="AC15" s="43" t="s">
        <v>228</v>
      </c>
      <c r="AD15" t="str">
        <f>IF(B15=Caratula!$E$6, E15, "")</f>
        <v/>
      </c>
    </row>
    <row r="16" spans="1:30" x14ac:dyDescent="0.35">
      <c r="A16" s="42" t="s">
        <v>230</v>
      </c>
      <c r="B16" s="43" t="s">
        <v>231</v>
      </c>
      <c r="C16" s="44" t="s">
        <v>232</v>
      </c>
      <c r="D16" s="45" t="s">
        <v>111</v>
      </c>
      <c r="E16" s="44" t="s">
        <v>221</v>
      </c>
      <c r="F16" s="44" t="s">
        <v>222</v>
      </c>
      <c r="G16" s="44" t="s">
        <v>94</v>
      </c>
      <c r="H16" s="46" t="s">
        <v>156</v>
      </c>
      <c r="I16" s="44" t="s">
        <v>182</v>
      </c>
      <c r="J16" s="46" t="s">
        <v>99</v>
      </c>
      <c r="K16" s="44" t="s">
        <v>182</v>
      </c>
      <c r="L16" s="47" t="s">
        <v>99</v>
      </c>
      <c r="M16" s="44" t="s">
        <v>182</v>
      </c>
      <c r="N16" s="48">
        <v>2</v>
      </c>
      <c r="O16" s="44" t="s">
        <v>23</v>
      </c>
      <c r="P16" s="48">
        <v>6</v>
      </c>
      <c r="Q16" s="44" t="s">
        <v>24</v>
      </c>
      <c r="R16" s="48">
        <v>9</v>
      </c>
      <c r="S16" s="44" t="s">
        <v>223</v>
      </c>
      <c r="T16" s="48">
        <v>170</v>
      </c>
      <c r="U16" s="44" t="s">
        <v>224</v>
      </c>
      <c r="V16" s="44">
        <v>10</v>
      </c>
      <c r="W16" s="44" t="s">
        <v>167</v>
      </c>
      <c r="X16" s="44">
        <v>10.4</v>
      </c>
      <c r="Y16" s="45" t="s">
        <v>225</v>
      </c>
      <c r="Z16" s="44" t="s">
        <v>226</v>
      </c>
      <c r="AC16" s="43" t="s">
        <v>231</v>
      </c>
      <c r="AD16" t="str">
        <f>IF(B16=Caratula!$E$6, E16, "")</f>
        <v/>
      </c>
    </row>
    <row r="17" spans="1:30" x14ac:dyDescent="0.35">
      <c r="A17" s="42" t="s">
        <v>233</v>
      </c>
      <c r="B17" s="43" t="s">
        <v>234</v>
      </c>
      <c r="C17" s="44" t="s">
        <v>235</v>
      </c>
      <c r="D17" s="45" t="s">
        <v>111</v>
      </c>
      <c r="E17" s="44" t="s">
        <v>236</v>
      </c>
      <c r="F17" s="44" t="s">
        <v>237</v>
      </c>
      <c r="G17" s="44" t="s">
        <v>94</v>
      </c>
      <c r="H17" s="46" t="s">
        <v>190</v>
      </c>
      <c r="I17" s="44" t="s">
        <v>191</v>
      </c>
      <c r="J17" s="46" t="s">
        <v>97</v>
      </c>
      <c r="K17" s="44" t="s">
        <v>238</v>
      </c>
      <c r="L17" s="47" t="s">
        <v>239</v>
      </c>
      <c r="M17" s="44" t="s">
        <v>240</v>
      </c>
      <c r="N17" s="48">
        <v>2</v>
      </c>
      <c r="O17" s="44" t="s">
        <v>23</v>
      </c>
      <c r="P17" s="48">
        <v>2</v>
      </c>
      <c r="Q17" s="44" t="s">
        <v>241</v>
      </c>
      <c r="R17" s="48">
        <v>5</v>
      </c>
      <c r="S17" s="44" t="s">
        <v>242</v>
      </c>
      <c r="T17" s="48">
        <v>233</v>
      </c>
      <c r="U17" s="44" t="s">
        <v>243</v>
      </c>
      <c r="V17" s="44">
        <v>8</v>
      </c>
      <c r="W17" s="44" t="s">
        <v>244</v>
      </c>
      <c r="X17" s="44">
        <v>8.3000000000000007</v>
      </c>
      <c r="Y17" s="45" t="s">
        <v>123</v>
      </c>
      <c r="Z17" s="44" t="s">
        <v>245</v>
      </c>
      <c r="AC17" s="43" t="s">
        <v>234</v>
      </c>
      <c r="AD17" t="str">
        <f>IF(B17=Caratula!$E$6, E17, "")</f>
        <v/>
      </c>
    </row>
    <row r="18" spans="1:30" x14ac:dyDescent="0.35">
      <c r="A18" s="42" t="s">
        <v>246</v>
      </c>
      <c r="B18" s="43" t="s">
        <v>247</v>
      </c>
      <c r="C18" s="44" t="s">
        <v>248</v>
      </c>
      <c r="D18" s="45" t="s">
        <v>111</v>
      </c>
      <c r="E18" s="44" t="s">
        <v>249</v>
      </c>
      <c r="F18" s="44" t="s">
        <v>250</v>
      </c>
      <c r="G18" s="44" t="s">
        <v>94</v>
      </c>
      <c r="H18" s="46" t="s">
        <v>190</v>
      </c>
      <c r="I18" s="44" t="s">
        <v>191</v>
      </c>
      <c r="J18" s="46" t="s">
        <v>156</v>
      </c>
      <c r="K18" s="44" t="s">
        <v>192</v>
      </c>
      <c r="L18" s="47" t="s">
        <v>99</v>
      </c>
      <c r="M18" s="44" t="s">
        <v>192</v>
      </c>
      <c r="N18" s="48">
        <v>3</v>
      </c>
      <c r="O18" s="44" t="s">
        <v>118</v>
      </c>
      <c r="P18" s="48">
        <v>5</v>
      </c>
      <c r="Q18" s="44" t="s">
        <v>251</v>
      </c>
      <c r="R18" s="48">
        <v>6</v>
      </c>
      <c r="S18" s="44" t="s">
        <v>252</v>
      </c>
      <c r="T18" s="48">
        <v>271</v>
      </c>
      <c r="U18" s="44" t="s">
        <v>253</v>
      </c>
      <c r="V18" s="44">
        <v>11</v>
      </c>
      <c r="W18" s="44" t="s">
        <v>104</v>
      </c>
      <c r="X18" s="44">
        <v>11.2</v>
      </c>
      <c r="Y18" s="45" t="s">
        <v>168</v>
      </c>
      <c r="Z18" s="44" t="s">
        <v>254</v>
      </c>
      <c r="AC18" s="43" t="s">
        <v>247</v>
      </c>
      <c r="AD18" t="str">
        <f>IF(B18=Caratula!$E$6, E18, "")</f>
        <v/>
      </c>
    </row>
    <row r="19" spans="1:30" x14ac:dyDescent="0.35">
      <c r="A19" s="42" t="s">
        <v>255</v>
      </c>
      <c r="B19" s="43" t="s">
        <v>256</v>
      </c>
      <c r="C19" s="44" t="s">
        <v>257</v>
      </c>
      <c r="D19" s="45" t="s">
        <v>111</v>
      </c>
      <c r="E19" s="44" t="s">
        <v>258</v>
      </c>
      <c r="F19" s="44" t="s">
        <v>259</v>
      </c>
      <c r="G19" s="44" t="s">
        <v>94</v>
      </c>
      <c r="H19" s="46" t="s">
        <v>190</v>
      </c>
      <c r="I19" s="44" t="s">
        <v>191</v>
      </c>
      <c r="J19" s="46" t="s">
        <v>156</v>
      </c>
      <c r="K19" s="44" t="s">
        <v>192</v>
      </c>
      <c r="L19" s="47" t="s">
        <v>97</v>
      </c>
      <c r="M19" s="44" t="s">
        <v>260</v>
      </c>
      <c r="N19" s="48">
        <v>3</v>
      </c>
      <c r="O19" s="44" t="s">
        <v>118</v>
      </c>
      <c r="P19" s="48">
        <v>5</v>
      </c>
      <c r="Q19" s="44" t="s">
        <v>251</v>
      </c>
      <c r="R19" s="48">
        <v>6</v>
      </c>
      <c r="S19" s="44" t="s">
        <v>252</v>
      </c>
      <c r="T19" s="48">
        <v>245</v>
      </c>
      <c r="U19" s="44" t="s">
        <v>261</v>
      </c>
      <c r="V19" s="44">
        <v>11</v>
      </c>
      <c r="W19" s="44" t="s">
        <v>104</v>
      </c>
      <c r="X19" s="44">
        <v>11.2</v>
      </c>
      <c r="Y19" s="45" t="s">
        <v>168</v>
      </c>
      <c r="Z19" s="44" t="s">
        <v>254</v>
      </c>
      <c r="AC19" s="43" t="s">
        <v>256</v>
      </c>
      <c r="AD19" t="str">
        <f>IF(B19=Caratula!$E$6, E19, "")</f>
        <v/>
      </c>
    </row>
    <row r="20" spans="1:30" x14ac:dyDescent="0.35">
      <c r="A20" s="42" t="s">
        <v>262</v>
      </c>
      <c r="B20" s="43" t="s">
        <v>263</v>
      </c>
      <c r="C20" s="44" t="s">
        <v>264</v>
      </c>
      <c r="D20" s="45" t="s">
        <v>111</v>
      </c>
      <c r="E20" s="44" t="s">
        <v>221</v>
      </c>
      <c r="F20" s="44" t="s">
        <v>222</v>
      </c>
      <c r="G20" s="44" t="s">
        <v>94</v>
      </c>
      <c r="H20" s="46" t="s">
        <v>190</v>
      </c>
      <c r="I20" s="44" t="s">
        <v>191</v>
      </c>
      <c r="J20" s="46" t="s">
        <v>156</v>
      </c>
      <c r="K20" s="44" t="s">
        <v>192</v>
      </c>
      <c r="L20" s="47" t="s">
        <v>115</v>
      </c>
      <c r="M20" s="44" t="s">
        <v>265</v>
      </c>
      <c r="N20" s="48">
        <v>3</v>
      </c>
      <c r="O20" s="44" t="s">
        <v>118</v>
      </c>
      <c r="P20" s="48">
        <v>5</v>
      </c>
      <c r="Q20" s="44" t="s">
        <v>251</v>
      </c>
      <c r="R20" s="48">
        <v>6</v>
      </c>
      <c r="S20" s="44" t="s">
        <v>252</v>
      </c>
      <c r="T20" s="48">
        <v>170</v>
      </c>
      <c r="U20" s="44" t="s">
        <v>224</v>
      </c>
      <c r="V20" s="44">
        <v>10</v>
      </c>
      <c r="W20" s="44" t="s">
        <v>167</v>
      </c>
      <c r="X20" s="44">
        <v>10.4</v>
      </c>
      <c r="Y20" s="45" t="s">
        <v>225</v>
      </c>
      <c r="Z20" s="44" t="s">
        <v>266</v>
      </c>
      <c r="AC20" s="43" t="s">
        <v>263</v>
      </c>
      <c r="AD20" t="str">
        <f>IF(B20=Caratula!$E$6, E20, "")</f>
        <v/>
      </c>
    </row>
    <row r="21" spans="1:30" x14ac:dyDescent="0.35">
      <c r="A21" s="42" t="s">
        <v>267</v>
      </c>
      <c r="B21" s="43" t="s">
        <v>268</v>
      </c>
      <c r="C21" s="44" t="s">
        <v>269</v>
      </c>
      <c r="D21" s="45" t="s">
        <v>91</v>
      </c>
      <c r="E21" s="44" t="s">
        <v>9</v>
      </c>
      <c r="F21" s="44" t="s">
        <v>213</v>
      </c>
      <c r="G21" s="44" t="s">
        <v>94</v>
      </c>
      <c r="H21" s="46" t="s">
        <v>95</v>
      </c>
      <c r="I21" s="44" t="s">
        <v>96</v>
      </c>
      <c r="J21" s="46" t="s">
        <v>97</v>
      </c>
      <c r="K21" s="44" t="s">
        <v>98</v>
      </c>
      <c r="L21" s="47" t="s">
        <v>99</v>
      </c>
      <c r="M21" s="44" t="s">
        <v>98</v>
      </c>
      <c r="N21" s="48">
        <v>1</v>
      </c>
      <c r="O21" s="44" t="s">
        <v>100</v>
      </c>
      <c r="P21" s="48">
        <v>5</v>
      </c>
      <c r="Q21" s="44" t="s">
        <v>214</v>
      </c>
      <c r="R21" s="48">
        <v>2</v>
      </c>
      <c r="S21" s="44" t="s">
        <v>215</v>
      </c>
      <c r="T21" s="48">
        <v>181</v>
      </c>
      <c r="U21" s="44" t="s">
        <v>270</v>
      </c>
      <c r="V21" s="44">
        <v>11</v>
      </c>
      <c r="W21" s="44" t="s">
        <v>104</v>
      </c>
      <c r="X21" s="44" t="s">
        <v>105</v>
      </c>
      <c r="Y21" s="45" t="s">
        <v>106</v>
      </c>
      <c r="Z21" s="44" t="s">
        <v>107</v>
      </c>
      <c r="AC21" s="43" t="s">
        <v>268</v>
      </c>
      <c r="AD21" t="str">
        <f>IF(B21=Caratula!$E$6, E21, "")</f>
        <v/>
      </c>
    </row>
    <row r="22" spans="1:30" x14ac:dyDescent="0.35">
      <c r="A22" s="42" t="s">
        <v>271</v>
      </c>
      <c r="B22" s="43" t="s">
        <v>272</v>
      </c>
      <c r="C22" s="44" t="s">
        <v>273</v>
      </c>
      <c r="D22" s="45" t="s">
        <v>91</v>
      </c>
      <c r="E22" s="44" t="s">
        <v>274</v>
      </c>
      <c r="F22" s="44" t="s">
        <v>275</v>
      </c>
      <c r="G22" s="44" t="s">
        <v>94</v>
      </c>
      <c r="H22" s="46" t="s">
        <v>95</v>
      </c>
      <c r="I22" s="44" t="s">
        <v>96</v>
      </c>
      <c r="J22" s="46" t="s">
        <v>97</v>
      </c>
      <c r="K22" s="44" t="s">
        <v>98</v>
      </c>
      <c r="L22" s="47" t="s">
        <v>99</v>
      </c>
      <c r="M22" s="44" t="s">
        <v>98</v>
      </c>
      <c r="N22" s="48">
        <v>4</v>
      </c>
      <c r="O22" s="44" t="s">
        <v>276</v>
      </c>
      <c r="P22" s="48">
        <v>1</v>
      </c>
      <c r="Q22" s="44" t="s">
        <v>277</v>
      </c>
      <c r="R22" s="48">
        <v>1</v>
      </c>
      <c r="S22" s="44" t="s">
        <v>278</v>
      </c>
      <c r="T22" s="48" t="s">
        <v>279</v>
      </c>
      <c r="U22" s="44" t="s">
        <v>275</v>
      </c>
      <c r="V22" s="44">
        <v>11</v>
      </c>
      <c r="W22" s="44" t="s">
        <v>104</v>
      </c>
      <c r="X22" s="44" t="s">
        <v>105</v>
      </c>
      <c r="Y22" s="45" t="s">
        <v>106</v>
      </c>
      <c r="Z22" s="44" t="s">
        <v>107</v>
      </c>
      <c r="AC22" s="43" t="s">
        <v>272</v>
      </c>
      <c r="AD22" t="str">
        <f>IF(B22=Caratula!$E$6, E22, "")</f>
        <v>D001</v>
      </c>
    </row>
    <row r="23" spans="1:30" x14ac:dyDescent="0.35">
      <c r="A23" s="42" t="s">
        <v>280</v>
      </c>
      <c r="B23" s="43" t="s">
        <v>272</v>
      </c>
      <c r="C23" s="44" t="s">
        <v>273</v>
      </c>
      <c r="D23" s="45" t="s">
        <v>91</v>
      </c>
      <c r="E23" s="44" t="s">
        <v>281</v>
      </c>
      <c r="F23" s="44" t="s">
        <v>282</v>
      </c>
      <c r="G23" s="44" t="s">
        <v>94</v>
      </c>
      <c r="H23" s="46" t="s">
        <v>95</v>
      </c>
      <c r="I23" s="44" t="s">
        <v>96</v>
      </c>
      <c r="J23" s="46" t="s">
        <v>97</v>
      </c>
      <c r="K23" s="44" t="s">
        <v>98</v>
      </c>
      <c r="L23" s="47" t="s">
        <v>99</v>
      </c>
      <c r="M23" s="44" t="s">
        <v>98</v>
      </c>
      <c r="N23" s="48">
        <v>4</v>
      </c>
      <c r="O23" s="44" t="s">
        <v>276</v>
      </c>
      <c r="P23" s="48">
        <v>1</v>
      </c>
      <c r="Q23" s="44" t="s">
        <v>277</v>
      </c>
      <c r="R23" s="48">
        <v>1</v>
      </c>
      <c r="S23" s="44" t="s">
        <v>278</v>
      </c>
      <c r="T23" s="48">
        <v>290</v>
      </c>
      <c r="U23" s="44" t="s">
        <v>283</v>
      </c>
      <c r="V23" s="44">
        <v>11</v>
      </c>
      <c r="W23" s="44" t="s">
        <v>104</v>
      </c>
      <c r="X23" s="44" t="s">
        <v>105</v>
      </c>
      <c r="Y23" s="45" t="s">
        <v>106</v>
      </c>
      <c r="Z23" s="44" t="s">
        <v>107</v>
      </c>
      <c r="AC23" s="43" t="s">
        <v>285</v>
      </c>
      <c r="AD23" t="str">
        <f>IF(B23=Caratula!$E$6, E23, "")</f>
        <v>D002</v>
      </c>
    </row>
    <row r="24" spans="1:30" x14ac:dyDescent="0.35">
      <c r="A24" s="42" t="s">
        <v>284</v>
      </c>
      <c r="B24" s="43" t="s">
        <v>285</v>
      </c>
      <c r="C24" s="44" t="s">
        <v>286</v>
      </c>
      <c r="D24" s="45" t="s">
        <v>91</v>
      </c>
      <c r="E24" s="44" t="s">
        <v>287</v>
      </c>
      <c r="F24" s="44" t="s">
        <v>288</v>
      </c>
      <c r="G24" s="44" t="s">
        <v>94</v>
      </c>
      <c r="H24" s="46" t="s">
        <v>97</v>
      </c>
      <c r="I24" s="44" t="s">
        <v>114</v>
      </c>
      <c r="J24" s="46" t="s">
        <v>156</v>
      </c>
      <c r="K24" s="44" t="s">
        <v>157</v>
      </c>
      <c r="L24" s="47" t="s">
        <v>97</v>
      </c>
      <c r="M24" s="44" t="s">
        <v>289</v>
      </c>
      <c r="N24" s="48">
        <v>2</v>
      </c>
      <c r="O24" s="44" t="s">
        <v>23</v>
      </c>
      <c r="P24" s="48">
        <v>3</v>
      </c>
      <c r="Q24" s="44" t="s">
        <v>290</v>
      </c>
      <c r="R24" s="48">
        <v>2</v>
      </c>
      <c r="S24" s="44" t="s">
        <v>291</v>
      </c>
      <c r="T24" s="48">
        <v>315</v>
      </c>
      <c r="U24" s="44" t="s">
        <v>292</v>
      </c>
      <c r="V24" s="44">
        <v>3</v>
      </c>
      <c r="W24" s="44" t="s">
        <v>293</v>
      </c>
      <c r="X24" s="44">
        <v>3.4</v>
      </c>
      <c r="Y24" s="45" t="s">
        <v>225</v>
      </c>
      <c r="Z24" s="44" t="s">
        <v>294</v>
      </c>
      <c r="AC24" s="43" t="s">
        <v>296</v>
      </c>
      <c r="AD24" t="str">
        <f>IF(B24=Caratula!$E$6, E24, "")</f>
        <v/>
      </c>
    </row>
    <row r="25" spans="1:30" x14ac:dyDescent="0.35">
      <c r="A25" s="42" t="s">
        <v>295</v>
      </c>
      <c r="B25" s="43" t="s">
        <v>296</v>
      </c>
      <c r="C25" s="44" t="s">
        <v>297</v>
      </c>
      <c r="D25" s="45" t="s">
        <v>111</v>
      </c>
      <c r="E25" s="44" t="s">
        <v>287</v>
      </c>
      <c r="F25" s="44" t="s">
        <v>288</v>
      </c>
      <c r="G25" s="44" t="s">
        <v>94</v>
      </c>
      <c r="H25" s="46" t="s">
        <v>97</v>
      </c>
      <c r="I25" s="44" t="s">
        <v>114</v>
      </c>
      <c r="J25" s="46" t="s">
        <v>156</v>
      </c>
      <c r="K25" s="44" t="s">
        <v>157</v>
      </c>
      <c r="L25" s="47" t="s">
        <v>97</v>
      </c>
      <c r="M25" s="44" t="s">
        <v>289</v>
      </c>
      <c r="N25" s="48">
        <v>2</v>
      </c>
      <c r="O25" s="44" t="s">
        <v>23</v>
      </c>
      <c r="P25" s="48">
        <v>3</v>
      </c>
      <c r="Q25" s="44" t="s">
        <v>290</v>
      </c>
      <c r="R25" s="48">
        <v>2</v>
      </c>
      <c r="S25" s="44" t="s">
        <v>291</v>
      </c>
      <c r="T25" s="48">
        <v>315</v>
      </c>
      <c r="U25" s="44" t="s">
        <v>292</v>
      </c>
      <c r="V25" s="44">
        <v>3</v>
      </c>
      <c r="W25" s="44" t="s">
        <v>293</v>
      </c>
      <c r="X25" s="44">
        <v>3.4</v>
      </c>
      <c r="Y25" s="45" t="s">
        <v>225</v>
      </c>
      <c r="Z25" s="44" t="s">
        <v>294</v>
      </c>
      <c r="AC25" s="43" t="s">
        <v>299</v>
      </c>
      <c r="AD25" t="str">
        <f>IF(B25=Caratula!$E$6, E25, "")</f>
        <v/>
      </c>
    </row>
    <row r="26" spans="1:30" x14ac:dyDescent="0.35">
      <c r="A26" s="42" t="s">
        <v>298</v>
      </c>
      <c r="B26" s="43" t="s">
        <v>299</v>
      </c>
      <c r="C26" s="44" t="s">
        <v>300</v>
      </c>
      <c r="D26" s="45" t="s">
        <v>111</v>
      </c>
      <c r="E26" s="44" t="s">
        <v>301</v>
      </c>
      <c r="F26" s="44" t="s">
        <v>302</v>
      </c>
      <c r="G26" s="44" t="s">
        <v>94</v>
      </c>
      <c r="H26" s="46" t="s">
        <v>97</v>
      </c>
      <c r="I26" s="44" t="s">
        <v>114</v>
      </c>
      <c r="J26" s="46" t="s">
        <v>115</v>
      </c>
      <c r="K26" s="44" t="s">
        <v>116</v>
      </c>
      <c r="L26" s="47">
        <v>22</v>
      </c>
      <c r="M26" s="44" t="s">
        <v>303</v>
      </c>
      <c r="N26" s="48">
        <v>2</v>
      </c>
      <c r="O26" s="44" t="s">
        <v>23</v>
      </c>
      <c r="P26" s="48">
        <v>4</v>
      </c>
      <c r="Q26" s="44" t="s">
        <v>304</v>
      </c>
      <c r="R26" s="48">
        <v>1</v>
      </c>
      <c r="S26" s="44" t="s">
        <v>305</v>
      </c>
      <c r="T26" s="48" t="s">
        <v>306</v>
      </c>
      <c r="U26" s="44" t="s">
        <v>307</v>
      </c>
      <c r="V26" s="44">
        <v>4</v>
      </c>
      <c r="W26" s="44" t="s">
        <v>308</v>
      </c>
      <c r="X26" s="44">
        <v>4.7</v>
      </c>
      <c r="Y26" s="45" t="s">
        <v>309</v>
      </c>
      <c r="Z26" s="44" t="s">
        <v>310</v>
      </c>
      <c r="AC26" s="43" t="s">
        <v>312</v>
      </c>
      <c r="AD26" t="str">
        <f>IF(B26=Caratula!$E$6, E26, "")</f>
        <v/>
      </c>
    </row>
    <row r="27" spans="1:30" x14ac:dyDescent="0.35">
      <c r="A27" s="42" t="s">
        <v>311</v>
      </c>
      <c r="B27" s="43" t="s">
        <v>312</v>
      </c>
      <c r="C27" s="44" t="s">
        <v>313</v>
      </c>
      <c r="D27" s="45" t="s">
        <v>111</v>
      </c>
      <c r="E27" s="44" t="s">
        <v>314</v>
      </c>
      <c r="F27" s="44" t="s">
        <v>315</v>
      </c>
      <c r="G27" s="44" t="s">
        <v>94</v>
      </c>
      <c r="H27" s="46" t="s">
        <v>97</v>
      </c>
      <c r="I27" s="44" t="s">
        <v>114</v>
      </c>
      <c r="J27" s="46" t="s">
        <v>115</v>
      </c>
      <c r="K27" s="44" t="s">
        <v>116</v>
      </c>
      <c r="L27" s="47">
        <v>12</v>
      </c>
      <c r="M27" s="44" t="s">
        <v>316</v>
      </c>
      <c r="N27" s="48">
        <v>2</v>
      </c>
      <c r="O27" s="44" t="s">
        <v>23</v>
      </c>
      <c r="P27" s="48">
        <v>5</v>
      </c>
      <c r="Q27" s="44" t="s">
        <v>206</v>
      </c>
      <c r="R27" s="48">
        <v>1</v>
      </c>
      <c r="S27" s="44" t="s">
        <v>207</v>
      </c>
      <c r="T27" s="48" t="s">
        <v>317</v>
      </c>
      <c r="U27" s="44" t="s">
        <v>318</v>
      </c>
      <c r="V27" s="44">
        <v>4</v>
      </c>
      <c r="W27" s="44" t="s">
        <v>308</v>
      </c>
      <c r="X27" s="44">
        <v>4.0999999999999996</v>
      </c>
      <c r="Y27" s="45" t="s">
        <v>137</v>
      </c>
      <c r="Z27" s="44" t="s">
        <v>319</v>
      </c>
    </row>
  </sheetData>
  <sheetProtection algorithmName="SHA-512" hashValue="ZSwY25yvT78X1+KCIiRlhbrdZ/pwXGRlBntm5Q/9SWLcpRv1rchnNDPrG1NyJtEs0wwtUvT1zR+H0FNMYQz8GQ==" saltValue="xu18psot5hnVUKkMzRhjew==" spinCount="100000" sheet="1" objects="1" scenarios="1" selectLockedCells="1"/>
  <phoneticPr fontId="17" type="noConversion"/>
  <conditionalFormatting sqref="A2">
    <cfRule type="duplicateValues" dxfId="2" priority="3"/>
  </conditionalFormatting>
  <conditionalFormatting sqref="A3:A5">
    <cfRule type="duplicateValues" dxfId="1" priority="2"/>
  </conditionalFormatting>
  <conditionalFormatting sqref="A6:A27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143F3-FBAD-413E-B53B-85CC8AA21C34}">
  <sheetPr codeName="Hoja3"/>
  <dimension ref="A1:B25"/>
  <sheetViews>
    <sheetView workbookViewId="0"/>
  </sheetViews>
  <sheetFormatPr baseColWidth="10" defaultRowHeight="14.5" x14ac:dyDescent="0.35"/>
  <sheetData>
    <row r="1" spans="1:2" x14ac:dyDescent="0.35">
      <c r="A1" t="s">
        <v>71</v>
      </c>
      <c r="B1" t="s">
        <v>72</v>
      </c>
    </row>
    <row r="2" spans="1:2" x14ac:dyDescent="0.35">
      <c r="A2" t="s">
        <v>89</v>
      </c>
      <c r="B2" t="s">
        <v>90</v>
      </c>
    </row>
    <row r="3" spans="1:2" x14ac:dyDescent="0.35">
      <c r="A3" t="s">
        <v>109</v>
      </c>
      <c r="B3" t="s">
        <v>110</v>
      </c>
    </row>
    <row r="4" spans="1:2" x14ac:dyDescent="0.35">
      <c r="A4" t="s">
        <v>126</v>
      </c>
      <c r="B4" t="s">
        <v>127</v>
      </c>
    </row>
    <row r="5" spans="1:2" x14ac:dyDescent="0.35">
      <c r="A5" t="s">
        <v>140</v>
      </c>
      <c r="B5" t="s">
        <v>141</v>
      </c>
    </row>
    <row r="6" spans="1:2" x14ac:dyDescent="0.35">
      <c r="A6" t="s">
        <v>152</v>
      </c>
      <c r="B6" t="s">
        <v>153</v>
      </c>
    </row>
    <row r="7" spans="1:2" x14ac:dyDescent="0.35">
      <c r="A7" t="s">
        <v>161</v>
      </c>
      <c r="B7" t="s">
        <v>162</v>
      </c>
    </row>
    <row r="8" spans="1:2" x14ac:dyDescent="0.35">
      <c r="A8" t="s">
        <v>171</v>
      </c>
      <c r="B8" t="s">
        <v>172</v>
      </c>
    </row>
    <row r="9" spans="1:2" x14ac:dyDescent="0.35">
      <c r="A9" t="s">
        <v>178</v>
      </c>
      <c r="B9" t="s">
        <v>179</v>
      </c>
    </row>
    <row r="10" spans="1:2" x14ac:dyDescent="0.35">
      <c r="A10" t="s">
        <v>186</v>
      </c>
      <c r="B10" t="s">
        <v>187</v>
      </c>
    </row>
    <row r="11" spans="1:2" x14ac:dyDescent="0.35">
      <c r="A11" t="s">
        <v>201</v>
      </c>
      <c r="B11" t="s">
        <v>202</v>
      </c>
    </row>
    <row r="12" spans="1:2" x14ac:dyDescent="0.35">
      <c r="A12" t="s">
        <v>211</v>
      </c>
      <c r="B12" t="s">
        <v>212</v>
      </c>
    </row>
    <row r="13" spans="1:2" x14ac:dyDescent="0.35">
      <c r="A13" t="s">
        <v>219</v>
      </c>
      <c r="B13" t="s">
        <v>220</v>
      </c>
    </row>
    <row r="14" spans="1:2" x14ac:dyDescent="0.35">
      <c r="A14" t="s">
        <v>228</v>
      </c>
      <c r="B14" t="s">
        <v>229</v>
      </c>
    </row>
    <row r="15" spans="1:2" x14ac:dyDescent="0.35">
      <c r="A15" t="s">
        <v>231</v>
      </c>
      <c r="B15" t="s">
        <v>232</v>
      </c>
    </row>
    <row r="16" spans="1:2" x14ac:dyDescent="0.35">
      <c r="A16" t="s">
        <v>234</v>
      </c>
      <c r="B16" t="s">
        <v>235</v>
      </c>
    </row>
    <row r="17" spans="1:2" x14ac:dyDescent="0.35">
      <c r="A17" t="s">
        <v>247</v>
      </c>
      <c r="B17" t="s">
        <v>248</v>
      </c>
    </row>
    <row r="18" spans="1:2" x14ac:dyDescent="0.35">
      <c r="A18" t="s">
        <v>256</v>
      </c>
      <c r="B18" t="s">
        <v>257</v>
      </c>
    </row>
    <row r="19" spans="1:2" x14ac:dyDescent="0.35">
      <c r="A19" t="s">
        <v>263</v>
      </c>
      <c r="B19" t="s">
        <v>264</v>
      </c>
    </row>
    <row r="20" spans="1:2" x14ac:dyDescent="0.35">
      <c r="A20" t="s">
        <v>268</v>
      </c>
      <c r="B20" t="s">
        <v>269</v>
      </c>
    </row>
    <row r="21" spans="1:2" x14ac:dyDescent="0.35">
      <c r="A21" t="s">
        <v>272</v>
      </c>
      <c r="B21" t="s">
        <v>273</v>
      </c>
    </row>
    <row r="22" spans="1:2" x14ac:dyDescent="0.35">
      <c r="A22" t="s">
        <v>285</v>
      </c>
      <c r="B22" t="s">
        <v>286</v>
      </c>
    </row>
    <row r="23" spans="1:2" x14ac:dyDescent="0.35">
      <c r="A23" t="s">
        <v>296</v>
      </c>
      <c r="B23" t="s">
        <v>297</v>
      </c>
    </row>
    <row r="24" spans="1:2" x14ac:dyDescent="0.35">
      <c r="A24" t="s">
        <v>299</v>
      </c>
      <c r="B24" t="s">
        <v>300</v>
      </c>
    </row>
    <row r="25" spans="1:2" x14ac:dyDescent="0.35">
      <c r="A25" t="s">
        <v>312</v>
      </c>
      <c r="B25" t="s">
        <v>313</v>
      </c>
    </row>
  </sheetData>
  <sheetProtection algorithmName="SHA-512" hashValue="ijOwEVRPiojjG04GTb3kIBTQXEUJX6crgVcu4r0xDmntsot5bD33xSvFG/dkUnAferWwJDnhx2uhkuZCXaOGYA==" saltValue="zz8dJCnM3RwCUBxc7Rh9nA==" spinCount="100000"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3A07-E0BA-422A-BFB3-48A18FE39FF1}">
  <sheetPr codeName="Hoja4"/>
  <dimension ref="A1:C26"/>
  <sheetViews>
    <sheetView zoomScale="74" workbookViewId="0">
      <selection activeCell="C2" sqref="C2"/>
    </sheetView>
  </sheetViews>
  <sheetFormatPr baseColWidth="10" defaultRowHeight="14.5" x14ac:dyDescent="0.35"/>
  <sheetData>
    <row r="1" spans="1:3" x14ac:dyDescent="0.35">
      <c r="A1" t="s">
        <v>320</v>
      </c>
      <c r="B1" t="s">
        <v>321</v>
      </c>
      <c r="C1" t="s">
        <v>17</v>
      </c>
    </row>
    <row r="2" spans="1:3" x14ac:dyDescent="0.35">
      <c r="A2" s="43" t="s">
        <v>89</v>
      </c>
      <c r="B2" s="44" t="s">
        <v>92</v>
      </c>
      <c r="C2" s="44" t="s">
        <v>93</v>
      </c>
    </row>
    <row r="3" spans="1:3" x14ac:dyDescent="0.35">
      <c r="A3" s="43" t="s">
        <v>109</v>
      </c>
      <c r="B3" s="44" t="s">
        <v>112</v>
      </c>
      <c r="C3" s="44" t="s">
        <v>113</v>
      </c>
    </row>
    <row r="4" spans="1:3" x14ac:dyDescent="0.35">
      <c r="A4" s="43" t="s">
        <v>126</v>
      </c>
      <c r="B4" s="44" t="s">
        <v>128</v>
      </c>
      <c r="C4" s="44" t="s">
        <v>129</v>
      </c>
    </row>
    <row r="5" spans="1:3" x14ac:dyDescent="0.35">
      <c r="A5" s="43" t="s">
        <v>140</v>
      </c>
      <c r="B5" s="44" t="s">
        <v>143</v>
      </c>
      <c r="C5" s="44" t="s">
        <v>144</v>
      </c>
    </row>
    <row r="6" spans="1:3" x14ac:dyDescent="0.35">
      <c r="A6" s="43" t="s">
        <v>152</v>
      </c>
      <c r="B6" s="44" t="s">
        <v>154</v>
      </c>
      <c r="C6" s="44" t="s">
        <v>155</v>
      </c>
    </row>
    <row r="7" spans="1:3" x14ac:dyDescent="0.35">
      <c r="A7" s="43" t="s">
        <v>161</v>
      </c>
      <c r="B7" s="44" t="s">
        <v>163</v>
      </c>
      <c r="C7" s="49" t="s">
        <v>164</v>
      </c>
    </row>
    <row r="8" spans="1:3" x14ac:dyDescent="0.35">
      <c r="A8" s="43" t="s">
        <v>171</v>
      </c>
      <c r="B8" s="44" t="s">
        <v>173</v>
      </c>
      <c r="C8" s="44" t="s">
        <v>174</v>
      </c>
    </row>
    <row r="9" spans="1:3" x14ac:dyDescent="0.35">
      <c r="A9" s="43" t="s">
        <v>178</v>
      </c>
      <c r="B9" s="44" t="s">
        <v>180</v>
      </c>
      <c r="C9" s="44" t="s">
        <v>181</v>
      </c>
    </row>
    <row r="10" spans="1:3" x14ac:dyDescent="0.35">
      <c r="A10" s="43" t="s">
        <v>186</v>
      </c>
      <c r="B10" s="44" t="s">
        <v>188</v>
      </c>
      <c r="C10" s="44" t="s">
        <v>189</v>
      </c>
    </row>
    <row r="11" spans="1:3" x14ac:dyDescent="0.35">
      <c r="A11" s="43" t="s">
        <v>201</v>
      </c>
      <c r="B11" s="44" t="s">
        <v>203</v>
      </c>
      <c r="C11" s="44" t="s">
        <v>204</v>
      </c>
    </row>
    <row r="12" spans="1:3" x14ac:dyDescent="0.35">
      <c r="A12" s="43" t="s">
        <v>211</v>
      </c>
      <c r="B12" s="44" t="s">
        <v>9</v>
      </c>
      <c r="C12" s="44" t="s">
        <v>213</v>
      </c>
    </row>
    <row r="13" spans="1:3" x14ac:dyDescent="0.35">
      <c r="A13" s="43" t="s">
        <v>219</v>
      </c>
      <c r="B13" s="44" t="s">
        <v>221</v>
      </c>
      <c r="C13" s="44" t="s">
        <v>222</v>
      </c>
    </row>
    <row r="14" spans="1:3" x14ac:dyDescent="0.35">
      <c r="A14" s="43" t="s">
        <v>228</v>
      </c>
      <c r="B14" s="44" t="s">
        <v>221</v>
      </c>
      <c r="C14" s="44" t="s">
        <v>222</v>
      </c>
    </row>
    <row r="15" spans="1:3" x14ac:dyDescent="0.35">
      <c r="A15" s="43" t="s">
        <v>231</v>
      </c>
      <c r="B15" s="44" t="s">
        <v>221</v>
      </c>
      <c r="C15" s="44" t="s">
        <v>222</v>
      </c>
    </row>
    <row r="16" spans="1:3" x14ac:dyDescent="0.35">
      <c r="A16" s="43" t="s">
        <v>234</v>
      </c>
      <c r="B16" s="44" t="s">
        <v>236</v>
      </c>
      <c r="C16" s="44" t="s">
        <v>237</v>
      </c>
    </row>
    <row r="17" spans="1:3" x14ac:dyDescent="0.35">
      <c r="A17" s="43" t="s">
        <v>247</v>
      </c>
      <c r="B17" s="44" t="s">
        <v>249</v>
      </c>
      <c r="C17" s="44" t="s">
        <v>250</v>
      </c>
    </row>
    <row r="18" spans="1:3" x14ac:dyDescent="0.35">
      <c r="A18" s="43" t="s">
        <v>256</v>
      </c>
      <c r="B18" s="44" t="s">
        <v>258</v>
      </c>
      <c r="C18" s="44" t="s">
        <v>259</v>
      </c>
    </row>
    <row r="19" spans="1:3" x14ac:dyDescent="0.35">
      <c r="A19" s="43" t="s">
        <v>263</v>
      </c>
      <c r="B19" s="44" t="s">
        <v>221</v>
      </c>
      <c r="C19" s="44" t="s">
        <v>222</v>
      </c>
    </row>
    <row r="20" spans="1:3" x14ac:dyDescent="0.35">
      <c r="A20" s="43" t="s">
        <v>268</v>
      </c>
      <c r="B20" s="44" t="s">
        <v>9</v>
      </c>
      <c r="C20" s="44" t="s">
        <v>213</v>
      </c>
    </row>
    <row r="21" spans="1:3" x14ac:dyDescent="0.35">
      <c r="A21" s="43" t="s">
        <v>272</v>
      </c>
      <c r="B21" s="44" t="s">
        <v>274</v>
      </c>
      <c r="C21" s="44" t="s">
        <v>275</v>
      </c>
    </row>
    <row r="22" spans="1:3" x14ac:dyDescent="0.35">
      <c r="A22" s="43" t="s">
        <v>272</v>
      </c>
      <c r="B22" s="44" t="s">
        <v>281</v>
      </c>
      <c r="C22" s="44" t="s">
        <v>282</v>
      </c>
    </row>
    <row r="23" spans="1:3" x14ac:dyDescent="0.35">
      <c r="A23" s="43" t="s">
        <v>285</v>
      </c>
      <c r="B23" s="44" t="s">
        <v>287</v>
      </c>
      <c r="C23" s="44" t="s">
        <v>288</v>
      </c>
    </row>
    <row r="24" spans="1:3" x14ac:dyDescent="0.35">
      <c r="A24" s="43" t="s">
        <v>296</v>
      </c>
      <c r="B24" s="44" t="s">
        <v>287</v>
      </c>
      <c r="C24" s="44" t="s">
        <v>288</v>
      </c>
    </row>
    <row r="25" spans="1:3" x14ac:dyDescent="0.35">
      <c r="A25" s="43" t="s">
        <v>299</v>
      </c>
      <c r="B25" s="44" t="s">
        <v>301</v>
      </c>
      <c r="C25" s="44" t="s">
        <v>302</v>
      </c>
    </row>
    <row r="26" spans="1:3" x14ac:dyDescent="0.35">
      <c r="A26" s="43" t="s">
        <v>312</v>
      </c>
      <c r="B26" s="44" t="s">
        <v>314</v>
      </c>
      <c r="C26" s="44" t="s">
        <v>315</v>
      </c>
    </row>
  </sheetData>
  <sheetProtection algorithmName="SHA-512" hashValue="LofFOIwbfjyU1pEnq9EITJ9+1YjNBBmYB5ACAN6kdHjYXv/lBIEnHgFIa1gVEPWayD/pfiHgCGC2x2XP/0CXPg==" saltValue="hJiy4g4IiZ5cmEVPZhy8a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Caratula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finanzasPF4V9KSR@outlook.com</dc:creator>
  <cp:lastModifiedBy>finanzasPF4V9KSR@outlook.com</cp:lastModifiedBy>
  <dcterms:created xsi:type="dcterms:W3CDTF">2026-09-03T16:55:32Z</dcterms:created>
  <dcterms:modified xsi:type="dcterms:W3CDTF">2026-09-15T19:53:16Z</dcterms:modified>
</cp:coreProperties>
</file>